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0515" windowHeight="8640" activeTab="0"/>
  </bookViews>
  <sheets>
    <sheet name="Table" sheetId="1" r:id="rId1"/>
    <sheet name="Draw ROUND 1" sheetId="2" r:id="rId2"/>
    <sheet name="Results ROUND 1" sheetId="3" r:id="rId3"/>
    <sheet name="Draw ROUND 2" sheetId="4" r:id="rId4"/>
    <sheet name="Results ROUND 2" sheetId="5" r:id="rId5"/>
    <sheet name="Draw ROUND 3" sheetId="6" r:id="rId6"/>
    <sheet name="Results ROUND 3" sheetId="7" r:id="rId7"/>
    <sheet name="Sheet1" sheetId="8" r:id="rId8"/>
  </sheets>
  <definedNames>
    <definedName name="HTML_CodePage" hidden="1">1252</definedName>
    <definedName name="HTML_Control" localSheetId="1" hidden="1">{"'Sheet1'!$B$1:$X$42"}</definedName>
    <definedName name="HTML_Control" localSheetId="3" hidden="1">{"'Sheet1'!$B$1:$X$42"}</definedName>
    <definedName name="HTML_Control" localSheetId="5" hidden="1">{"'Sheet1'!$B$1:$X$42"}</definedName>
    <definedName name="HTML_Control" localSheetId="4" hidden="1">{"'Sheet1'!$B$1:$X$42"}</definedName>
    <definedName name="HTML_Control" localSheetId="6" hidden="1">{"'Sheet1'!$B$1:$X$42"}</definedName>
    <definedName name="HTML_Control" hidden="1">{"'Sheet1'!$B$1:$X$42"}</definedName>
    <definedName name="HTML_Description" hidden="1">"January 2004"</definedName>
    <definedName name="HTML_Email" hidden="1">""</definedName>
    <definedName name="HTML_Header" hidden="1">"Nuneaton &amp; District Junior League Table 2004"</definedName>
    <definedName name="HTML_LastUpdate" hidden="1">"31/12/2003"</definedName>
    <definedName name="HTML_LineAfter" hidden="1">FALSE</definedName>
    <definedName name="HTML_LineBefore" hidden="1">FALSE</definedName>
    <definedName name="HTML_Name" hidden="1">"Dee Reynolds"</definedName>
    <definedName name="HTML_OBDlg2" hidden="1">TRUE</definedName>
    <definedName name="HTML_OBDlg4" hidden="1">TRUE</definedName>
    <definedName name="HTML_OS" hidden="1">0</definedName>
    <definedName name="HTML_PathFile" hidden="1">"C:\My Documents\NJL\swimrite\swim_league\League.htm"</definedName>
    <definedName name="HTML_Title" hidden="1">"League Table 2004"</definedName>
    <definedName name="_xlnm.Print_Area" localSheetId="1">'Draw ROUND 1'!$A$1:$M$34</definedName>
    <definedName name="_xlnm.Print_Area" localSheetId="3">'Draw ROUND 2'!$A$1:$N$34</definedName>
    <definedName name="_xlnm.Print_Area" localSheetId="5">'Draw ROUND 3'!$A$1:$M$34</definedName>
    <definedName name="_xlnm.Print_Area" localSheetId="2">'Results ROUND 1'!$A$1:$P$36</definedName>
    <definedName name="_xlnm.Print_Area" localSheetId="4">'Results ROUND 2'!$A$1:$P$35</definedName>
    <definedName name="_xlnm.Print_Area" localSheetId="6">'Results ROUND 3'!$A$1:$P$34</definedName>
    <definedName name="_xlnm.Print_Area" localSheetId="0">'Table'!$A$1:$Y$42</definedName>
  </definedNames>
  <calcPr fullCalcOnLoad="1"/>
</workbook>
</file>

<file path=xl/sharedStrings.xml><?xml version="1.0" encoding="utf-8"?>
<sst xmlns="http://schemas.openxmlformats.org/spreadsheetml/2006/main" count="1118" uniqueCount="214">
  <si>
    <t>Gala Points</t>
  </si>
  <si>
    <t>League Points</t>
  </si>
  <si>
    <t>DIVISION 1</t>
  </si>
  <si>
    <t>Rd 1</t>
  </si>
  <si>
    <t>Rd 2</t>
  </si>
  <si>
    <t>Rd 3</t>
  </si>
  <si>
    <t>Rd 4</t>
  </si>
  <si>
    <t>Total</t>
  </si>
  <si>
    <t>DIVISION 2</t>
  </si>
  <si>
    <t>Halesowen</t>
  </si>
  <si>
    <t>Droitwich Dolphins</t>
  </si>
  <si>
    <t>Redditch</t>
  </si>
  <si>
    <t>City of Coventry</t>
  </si>
  <si>
    <t>Market Harborough</t>
  </si>
  <si>
    <t xml:space="preserve"> </t>
  </si>
  <si>
    <t>Hinckley</t>
  </si>
  <si>
    <t>Leamington Spa</t>
  </si>
  <si>
    <t>Solihull</t>
  </si>
  <si>
    <t>Stratford Sharks</t>
  </si>
  <si>
    <t>Braunstone</t>
  </si>
  <si>
    <t>Burntwood</t>
  </si>
  <si>
    <t>Walsall</t>
  </si>
  <si>
    <t>Wyre Forest</t>
  </si>
  <si>
    <t>Lichfield</t>
  </si>
  <si>
    <t>Chase</t>
  </si>
  <si>
    <t>Oswestry Otters</t>
  </si>
  <si>
    <t>Bromsgrove</t>
  </si>
  <si>
    <t>Rugby</t>
  </si>
  <si>
    <t>Cannock Phoenix</t>
  </si>
  <si>
    <t>Northgate</t>
  </si>
  <si>
    <t>Coalville</t>
  </si>
  <si>
    <t>Bilston</t>
  </si>
  <si>
    <t>Dove Valley</t>
  </si>
  <si>
    <t>DIVISION 3</t>
  </si>
  <si>
    <t>Oldbury</t>
  </si>
  <si>
    <t>Tamworth</t>
  </si>
  <si>
    <t>City of Hereford</t>
  </si>
  <si>
    <t>Newport</t>
  </si>
  <si>
    <t>Wombourne</t>
  </si>
  <si>
    <t>Broadway</t>
  </si>
  <si>
    <t>Camp Hill</t>
  </si>
  <si>
    <t>Warley Wasps</t>
  </si>
  <si>
    <t>Gala 1 - Halesowen</t>
  </si>
  <si>
    <t>G1L1</t>
  </si>
  <si>
    <t>G2L1</t>
  </si>
  <si>
    <t>G3L1</t>
  </si>
  <si>
    <t>G4L1</t>
  </si>
  <si>
    <t>G1L2</t>
  </si>
  <si>
    <t>G2L2</t>
  </si>
  <si>
    <t>G3L2</t>
  </si>
  <si>
    <t>G4L2</t>
  </si>
  <si>
    <t>G1L3</t>
  </si>
  <si>
    <t>G2L3</t>
  </si>
  <si>
    <t>G3L3</t>
  </si>
  <si>
    <t>G4L3</t>
  </si>
  <si>
    <t>G1L4</t>
  </si>
  <si>
    <t>G2L4</t>
  </si>
  <si>
    <t>G3L4</t>
  </si>
  <si>
    <t>G4L4</t>
  </si>
  <si>
    <t>G1L5</t>
  </si>
  <si>
    <t>G2L5</t>
  </si>
  <si>
    <t>G3L5</t>
  </si>
  <si>
    <t>G4L5</t>
  </si>
  <si>
    <t>G1L6</t>
  </si>
  <si>
    <t>G2L6</t>
  </si>
  <si>
    <t>G3L6</t>
  </si>
  <si>
    <t>G4L6</t>
  </si>
  <si>
    <t>(subject to confirmation)</t>
  </si>
  <si>
    <t>Points</t>
  </si>
  <si>
    <t>Goes to</t>
  </si>
  <si>
    <t>Gala 2 - Wolverhampton</t>
  </si>
  <si>
    <t>Gala 3 - Walsall</t>
  </si>
  <si>
    <t>Gala 4 - Nuneaton</t>
  </si>
  <si>
    <t xml:space="preserve">Gala 4 - </t>
  </si>
  <si>
    <t>* * Organising Club for next round</t>
  </si>
  <si>
    <t>Gala 2 - Walsall</t>
  </si>
  <si>
    <t>Gala 4 - Solihull</t>
  </si>
  <si>
    <t>Dave Marsh</t>
  </si>
  <si>
    <t xml:space="preserve">                                                        </t>
  </si>
  <si>
    <t>Worcester</t>
  </si>
  <si>
    <t>Nuneaton &amp; Bedworth</t>
  </si>
  <si>
    <t>Perry Beeches &amp; SSS</t>
  </si>
  <si>
    <t>Fox Hollies</t>
  </si>
  <si>
    <t>Haden Hill</t>
  </si>
  <si>
    <t>Evesham</t>
  </si>
  <si>
    <t>Stafford Apex</t>
  </si>
  <si>
    <t>Pershore</t>
  </si>
  <si>
    <t>Leicester Sharks A</t>
  </si>
  <si>
    <t>Blythe Barracudas A</t>
  </si>
  <si>
    <t>Worcester A</t>
  </si>
  <si>
    <t>Stourbridge A</t>
  </si>
  <si>
    <t>Leicester Sharks B</t>
  </si>
  <si>
    <t>Boldmere A</t>
  </si>
  <si>
    <t>Northampton A</t>
  </si>
  <si>
    <t>Northampton B</t>
  </si>
  <si>
    <t>Kingsbury Aquarius A</t>
  </si>
  <si>
    <t>Boldmere B</t>
  </si>
  <si>
    <t>Blythe Barracudas B</t>
  </si>
  <si>
    <t>Stourbridge B</t>
  </si>
  <si>
    <t>Worcester B</t>
  </si>
  <si>
    <t>Orion</t>
  </si>
  <si>
    <t>Galas 6.00 pm warm-up for 6.30 pm start except</t>
  </si>
  <si>
    <t>Wellington</t>
  </si>
  <si>
    <t>Droitwich</t>
  </si>
  <si>
    <t>Ledbury</t>
  </si>
  <si>
    <t>Gala 2 - Tamworth</t>
  </si>
  <si>
    <t>Gala 2 - Nuneaton</t>
  </si>
  <si>
    <t>CV11 4LX</t>
  </si>
  <si>
    <t>CV22 5LJ</t>
  </si>
  <si>
    <t>B97 6EJ</t>
  </si>
  <si>
    <t>ST16 3TA</t>
  </si>
  <si>
    <t>B79 7ND</t>
  </si>
  <si>
    <t>B33 8QN</t>
  </si>
  <si>
    <t>WS6 7JQ</t>
  </si>
  <si>
    <t>Gala 1 - Chase</t>
  </si>
  <si>
    <t>Gala 4 - Stafford</t>
  </si>
  <si>
    <t>Gala 2 - Stechford</t>
  </si>
  <si>
    <t>Gala 3 - Rugby</t>
  </si>
  <si>
    <t>DIVISION 2 - East</t>
  </si>
  <si>
    <t xml:space="preserve">Kingsbury Aquarius </t>
  </si>
  <si>
    <t>DIVISION 2 - West</t>
  </si>
  <si>
    <t>Telford Aqua</t>
  </si>
  <si>
    <t>Draw for Round One of the League - 1 April, 2017</t>
  </si>
  <si>
    <t>Gala 3 - Stechford</t>
  </si>
  <si>
    <t>Gala 4 - Rugby</t>
  </si>
  <si>
    <t>WS11 4AL</t>
  </si>
  <si>
    <t>**</t>
  </si>
  <si>
    <t>Gala 3 - Cheslyn Hay</t>
  </si>
  <si>
    <t>5.30 pm warm-up</t>
  </si>
  <si>
    <t>B63 3AB</t>
  </si>
  <si>
    <t>Kingsbury Aquarius</t>
  </si>
  <si>
    <t>Gala 1 - Worcester</t>
  </si>
  <si>
    <t>Gala 2 - Redditch</t>
  </si>
  <si>
    <t>Gala 3 - Stafford</t>
  </si>
  <si>
    <t>6.30 p warm-up</t>
  </si>
  <si>
    <t>WR3 8DX</t>
  </si>
  <si>
    <t>Results of Round One of the League - 1 April, 2017</t>
  </si>
  <si>
    <t>DIVISION 3 - West</t>
  </si>
  <si>
    <t>Draw for Round Two of the League - 13 May, 2017</t>
  </si>
  <si>
    <t>Gala 1 - Nuneaton</t>
  </si>
  <si>
    <t>DIVISION 2 - EAST</t>
  </si>
  <si>
    <t>Fox Hoillies</t>
  </si>
  <si>
    <t>Blythe BarracudasB</t>
  </si>
  <si>
    <t>DIVISION 3 - WEST</t>
  </si>
  <si>
    <t>Gala 3 - Wyndley</t>
  </si>
  <si>
    <t>B73 6EB</t>
  </si>
  <si>
    <t>Results of Round Two of the League 13 May, 2017</t>
  </si>
  <si>
    <t>Draw for Round Three of the League - 17 June, 2017</t>
  </si>
  <si>
    <t>Results of Round Three of the League - 17 June, 2017</t>
  </si>
  <si>
    <t>Pools 2017</t>
  </si>
  <si>
    <t>Inv Rec'd</t>
  </si>
  <si>
    <t>Sept</t>
  </si>
  <si>
    <t>Cost (per gala)</t>
  </si>
  <si>
    <t>Post Code</t>
  </si>
  <si>
    <t>Telephone</t>
  </si>
  <si>
    <t>Seating</t>
  </si>
  <si>
    <t>01543 504065</t>
  </si>
  <si>
    <t> j.mutch@wlct.org</t>
  </si>
  <si>
    <t>Cheslyn Hay</t>
  </si>
  <si>
    <t>01922 417790</t>
  </si>
  <si>
    <t>j.turner@sstaffs.gov.uk</t>
  </si>
  <si>
    <t>5 team galas only</t>
  </si>
  <si>
    <t>01384 812800</t>
  </si>
  <si>
    <t>Long pool</t>
  </si>
  <si>
    <t>Leamington</t>
  </si>
  <si>
    <t>n/a</t>
  </si>
  <si>
    <t>CV32 4EW</t>
  </si>
  <si>
    <t>01926 744919</t>
  </si>
  <si>
    <t>Susanna to book</t>
  </si>
  <si>
    <t>Nuneaton</t>
  </si>
  <si>
    <t>024 7632 1200</t>
  </si>
  <si>
    <t>Dee to book</t>
  </si>
  <si>
    <t>325 seats (8 lane)</t>
  </si>
  <si>
    <t>abbeystadium@bromsgroveandredditch.gov.uk</t>
  </si>
  <si>
    <t>220 seats</t>
  </si>
  <si>
    <t>01788 550303</t>
  </si>
  <si>
    <t>Rachel to book</t>
  </si>
  <si>
    <t>Stafford</t>
  </si>
  <si>
    <t>01785 619500</t>
  </si>
  <si>
    <t>aharrison@staffordbc.gov.uk</t>
  </si>
  <si>
    <t>200 seats</t>
  </si>
  <si>
    <t>Stechford</t>
  </si>
  <si>
    <t>0121 796 2331</t>
  </si>
  <si>
    <t>natalie.pyatt@serco.com</t>
  </si>
  <si>
    <t>Natalie works 11-3 only on Monday</t>
  </si>
  <si>
    <t>John R to book</t>
  </si>
  <si>
    <t>Approx 200</t>
  </si>
  <si>
    <t>?</t>
  </si>
  <si>
    <t>WS1 1DH</t>
  </si>
  <si>
    <t>01922 653150</t>
  </si>
  <si>
    <t>400 seats</t>
  </si>
  <si>
    <t>Wolverhampton</t>
  </si>
  <si>
    <t>WV1 4EG</t>
  </si>
  <si>
    <t xml:space="preserve">01902 551010 </t>
  </si>
  <si>
    <t>pauline.tudor@wolverhampton.gov.uk</t>
  </si>
  <si>
    <t>409 seats (8 lane)</t>
  </si>
  <si>
    <t>WV5 9JE</t>
  </si>
  <si>
    <t xml:space="preserve">01902 898202 </t>
  </si>
  <si>
    <t>01905 457189</t>
  </si>
  <si>
    <t>Perdiswell Leisure Centre</t>
  </si>
  <si>
    <t>Wyndley</t>
  </si>
  <si>
    <t>0121 516 5660</t>
  </si>
  <si>
    <t xml:space="preserve">charlotte.trinder@serco.com  or </t>
  </si>
  <si>
    <t>jack.pyatt@serco.com</t>
  </si>
  <si>
    <t>Easter Sunday - 9 April, 2017</t>
  </si>
  <si>
    <t xml:space="preserve">Booking letter and emails sent </t>
  </si>
  <si>
    <t>Gala 1 - Stafford</t>
  </si>
  <si>
    <t>CV1 4LX</t>
  </si>
  <si>
    <t>Gala 4 - Worcester</t>
  </si>
  <si>
    <t>Gala 1 - Stechford</t>
  </si>
  <si>
    <t>Gala 3 - Halesowen</t>
  </si>
  <si>
    <t>Worcester 6.30 pm warm-up</t>
  </si>
  <si>
    <t>Halesowen 5.30 pm warm-up</t>
  </si>
  <si>
    <t>Gala 3 -Cheslyn Hay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</si>
</sst>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£&quot;#,##0.00"/>
    <numFmt numFmtId="170" formatCode="&quot;£&quot;#,##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Continuous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 hidden="1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168" fontId="7" fillId="0" borderId="0" xfId="0" applyNumberFormat="1" applyFont="1" applyAlignment="1">
      <alignment/>
    </xf>
    <xf numFmtId="168" fontId="11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/>
      <protection hidden="1"/>
    </xf>
    <xf numFmtId="168" fontId="7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>
      <alignment/>
    </xf>
    <xf numFmtId="0" fontId="0" fillId="0" borderId="0" xfId="0" applyBorder="1" applyAlignment="1" applyProtection="1">
      <alignment/>
      <protection hidden="1"/>
    </xf>
    <xf numFmtId="0" fontId="14" fillId="0" borderId="0" xfId="0" applyFont="1" applyAlignment="1">
      <alignment/>
    </xf>
    <xf numFmtId="0" fontId="0" fillId="0" borderId="13" xfId="0" applyNumberFormat="1" applyBorder="1" applyAlignment="1" applyProtection="1">
      <alignment horizontal="right"/>
      <protection hidden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55" fillId="0" borderId="0" xfId="0" applyFont="1" applyAlignment="1">
      <alignment/>
    </xf>
    <xf numFmtId="0" fontId="56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>
      <alignment/>
    </xf>
    <xf numFmtId="0" fontId="57" fillId="0" borderId="0" xfId="0" applyFont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>
      <alignment/>
    </xf>
    <xf numFmtId="1" fontId="0" fillId="0" borderId="13" xfId="0" applyNumberFormat="1" applyBorder="1" applyAlignment="1">
      <alignment horizontal="right"/>
    </xf>
    <xf numFmtId="0" fontId="0" fillId="0" borderId="0" xfId="0" applyFont="1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3" xfId="0" applyFont="1" applyBorder="1" applyAlignment="1">
      <alignment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right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hidden="1"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Fill="1" applyBorder="1" applyAlignment="1" applyProtection="1">
      <alignment/>
      <protection hidden="1"/>
    </xf>
    <xf numFmtId="0" fontId="0" fillId="0" borderId="10" xfId="0" applyBorder="1" applyAlignment="1">
      <alignment horizontal="center"/>
    </xf>
    <xf numFmtId="0" fontId="0" fillId="0" borderId="15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 applyProtection="1">
      <alignment/>
      <protection hidden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Continuous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 vertical="top"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0" borderId="0" xfId="0" applyFont="1" applyAlignment="1" applyProtection="1">
      <alignment horizontal="centerContinuous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58" fillId="0" borderId="0" xfId="0" applyFont="1" applyAlignment="1" applyProtection="1">
      <alignment/>
      <protection hidden="1"/>
    </xf>
    <xf numFmtId="0" fontId="5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5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16" fontId="3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0" fontId="1" fillId="0" borderId="0" xfId="53" applyAlignment="1" applyProtection="1">
      <alignment/>
      <protection/>
    </xf>
    <xf numFmtId="170" fontId="0" fillId="0" borderId="0" xfId="0" applyNumberFormat="1" applyFont="1" applyAlignment="1">
      <alignment horizontal="center"/>
    </xf>
    <xf numFmtId="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top"/>
    </xf>
    <xf numFmtId="169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1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5" fillId="0" borderId="0" xfId="0" applyFont="1" applyFill="1" applyAlignment="1">
      <alignment/>
    </xf>
    <xf numFmtId="0" fontId="56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/>
    </xf>
    <xf numFmtId="0" fontId="59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hidden="1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8" xfId="0" applyBorder="1" applyAlignment="1">
      <alignment/>
    </xf>
    <xf numFmtId="0" fontId="0" fillId="0" borderId="17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.Mutch@wlct.org" TargetMode="External" /><Relationship Id="rId2" Type="http://schemas.openxmlformats.org/officeDocument/2006/relationships/hyperlink" Target="mailto:aharrison@staffordbc.gov.uk" TargetMode="External" /><Relationship Id="rId3" Type="http://schemas.openxmlformats.org/officeDocument/2006/relationships/hyperlink" Target="mailto:natalie.pyatt@serco.com" TargetMode="External" /><Relationship Id="rId4" Type="http://schemas.openxmlformats.org/officeDocument/2006/relationships/hyperlink" Target="mailto:jack.pyatt@serco.com" TargetMode="External" /><Relationship Id="rId5" Type="http://schemas.openxmlformats.org/officeDocument/2006/relationships/hyperlink" Target="mailto:charlotte.trinder@serco.com%20%20or" TargetMode="External" /><Relationship Id="rId6" Type="http://schemas.openxmlformats.org/officeDocument/2006/relationships/hyperlink" Target="mailto:pauline.tudor@wolverhampton.gov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PageLayoutView="0" workbookViewId="0" topLeftCell="A1">
      <selection activeCell="AB21" sqref="AB21"/>
    </sheetView>
  </sheetViews>
  <sheetFormatPr defaultColWidth="9.140625" defaultRowHeight="12.75"/>
  <cols>
    <col min="1" max="1" width="3.28125" style="0" customWidth="1"/>
    <col min="2" max="2" width="21.421875" style="0" customWidth="1"/>
    <col min="3" max="12" width="4.8515625" style="1" customWidth="1"/>
    <col min="13" max="13" width="2.00390625" style="0" customWidth="1"/>
    <col min="14" max="14" width="3.140625" style="2" customWidth="1"/>
    <col min="15" max="15" width="20.57421875" style="0" customWidth="1"/>
    <col min="16" max="25" width="4.8515625" style="1" customWidth="1"/>
    <col min="26" max="26" width="5.28125" style="2" customWidth="1"/>
    <col min="27" max="27" width="11.140625" style="0" bestFit="1" customWidth="1"/>
  </cols>
  <sheetData>
    <row r="1" spans="2:25" ht="63.75" customHeight="1">
      <c r="B1" s="3"/>
      <c r="C1" s="166" t="s">
        <v>0</v>
      </c>
      <c r="D1" s="166"/>
      <c r="E1" s="166"/>
      <c r="F1" s="166"/>
      <c r="G1" s="166"/>
      <c r="H1" s="166" t="s">
        <v>1</v>
      </c>
      <c r="I1" s="166"/>
      <c r="J1" s="166"/>
      <c r="K1" s="166"/>
      <c r="L1" s="166"/>
      <c r="M1" s="3"/>
      <c r="N1" s="5"/>
      <c r="O1" s="3"/>
      <c r="P1" s="166" t="s">
        <v>0</v>
      </c>
      <c r="Q1" s="166"/>
      <c r="R1" s="166"/>
      <c r="S1" s="166"/>
      <c r="T1" s="166"/>
      <c r="U1" s="166" t="s">
        <v>1</v>
      </c>
      <c r="V1" s="166"/>
      <c r="W1" s="166"/>
      <c r="X1" s="166"/>
      <c r="Y1" s="166"/>
    </row>
    <row r="2" spans="1:26" s="6" customFormat="1" ht="12.75" customHeight="1">
      <c r="A2" s="8"/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1"/>
      <c r="N2" s="12"/>
      <c r="O2" s="9" t="s">
        <v>118</v>
      </c>
      <c r="P2" s="10" t="s">
        <v>3</v>
      </c>
      <c r="Q2" s="10" t="s">
        <v>4</v>
      </c>
      <c r="R2" s="10" t="s">
        <v>5</v>
      </c>
      <c r="S2" s="10" t="s">
        <v>6</v>
      </c>
      <c r="T2" s="10" t="s">
        <v>7</v>
      </c>
      <c r="U2" s="10" t="s">
        <v>3</v>
      </c>
      <c r="V2" s="10" t="s">
        <v>4</v>
      </c>
      <c r="W2" s="10" t="s">
        <v>5</v>
      </c>
      <c r="X2" s="10" t="s">
        <v>6</v>
      </c>
      <c r="Y2" s="10" t="s">
        <v>7</v>
      </c>
      <c r="Z2" s="7"/>
    </row>
    <row r="3" spans="1:26" s="13" customFormat="1" ht="12.75" customHeight="1">
      <c r="A3" s="85">
        <v>1</v>
      </c>
      <c r="B3" s="86" t="s">
        <v>87</v>
      </c>
      <c r="C3" s="19">
        <f>INDEX('Results ROUND 1'!$C$4:$C$35,MATCH(B3,'Results ROUND 1'!$B$4:$B$35,0))</f>
        <v>243</v>
      </c>
      <c r="D3" s="19">
        <f>INDEX('Results ROUND 2'!$C$4:$C$35,MATCH(B3,'Results ROUND 2'!$B$4:$B$35,0))</f>
        <v>237</v>
      </c>
      <c r="E3" s="19">
        <f>IF(ISBLANK('Results ROUND 3'!$B$5),0,INDEX('Results ROUND 3'!$C$3:$C$35,MATCH($B3,'Results ROUND 3'!$B$3:$B$35,0)))</f>
        <v>233</v>
      </c>
      <c r="F3" s="19">
        <v>210</v>
      </c>
      <c r="G3" s="19">
        <f aca="true" t="shared" si="0" ref="G3:G8">SUM(C3:F3)</f>
        <v>923</v>
      </c>
      <c r="H3" s="19">
        <f>IF(C3=0," ",INDEX('Results ROUND 1'!$D$4:$D$35,MATCH($B3,'Results ROUND 1'!$B$4:$B$35,0)))</f>
        <v>6</v>
      </c>
      <c r="I3" s="19">
        <f>IF(D3=0," ",INDEX('Results ROUND 2'!$D$5:$D$36,MATCH($B3,'Results ROUND 2'!$B$5:$B$36,0)))</f>
        <v>6</v>
      </c>
      <c r="J3" s="19">
        <f>IF(E3=0," ",INDEX('Results ROUND 3'!$D$3:$D$35,MATCH($B3,'Results ROUND 3'!$B$3:$B$35,0)))</f>
        <v>6</v>
      </c>
      <c r="K3" s="19">
        <v>6</v>
      </c>
      <c r="L3" s="19">
        <f aca="true" t="shared" si="1" ref="L3:L8">SUM(H3:K3)</f>
        <v>24</v>
      </c>
      <c r="M3" s="67"/>
      <c r="N3" s="87">
        <v>1</v>
      </c>
      <c r="O3" s="21" t="s">
        <v>28</v>
      </c>
      <c r="P3" s="19">
        <f>INDEX('Results ROUND 1'!$I$4:$I$35,MATCH(O3,'Results ROUND 1'!$H$4:$H$35,0))</f>
        <v>263</v>
      </c>
      <c r="Q3" s="19">
        <f>INDEX('Results ROUND 2'!$I$4:$I$35,MATCH(O3,'Results ROUND 2'!$H$4:$H$35,0))</f>
        <v>265</v>
      </c>
      <c r="R3" s="19">
        <f>IF(ISBLANK('Results ROUND 3'!$H$5),0,INDEX('Results ROUND 3'!$I$4:$I$34,MATCH($O3,'Results ROUND 3'!$H$4:$H$34,0)))</f>
        <v>245</v>
      </c>
      <c r="S3" s="19">
        <v>215</v>
      </c>
      <c r="T3" s="19">
        <f>SUM(P3:S3)</f>
        <v>988</v>
      </c>
      <c r="U3" s="19">
        <f>IF(P3=0,0,INDEX('Results ROUND 1'!$J$4:$J$35,MATCH($O3,'Results ROUND 1'!$H$4:$H$35,0)))</f>
        <v>6</v>
      </c>
      <c r="V3" s="19">
        <f>IF(Q3=0,0,INDEX('Results ROUND 2'!$J$5:$J$35,MATCH($O3,'Results ROUND 2'!$H$5:$H$35,0)))</f>
        <v>6</v>
      </c>
      <c r="W3" s="19">
        <f>IF(R3=0,0,INDEX('Results ROUND 3'!$J$3:$J$34,MATCH($O3,'Results ROUND 3'!$H$3:$H$34,0)))</f>
        <v>6</v>
      </c>
      <c r="X3" s="19">
        <v>6</v>
      </c>
      <c r="Y3" s="19">
        <f>SUM(U3:X3)</f>
        <v>24</v>
      </c>
      <c r="Z3" s="14"/>
    </row>
    <row r="4" spans="1:25" ht="12.75" customHeight="1">
      <c r="A4" s="82">
        <v>2</v>
      </c>
      <c r="B4" s="88" t="s">
        <v>16</v>
      </c>
      <c r="C4" s="19">
        <f>INDEX('Results ROUND 1'!$C$4:$C$35,MATCH(B4,'Results ROUND 1'!$B$4:$B$35,0))</f>
        <v>236</v>
      </c>
      <c r="D4" s="19">
        <f>INDEX('Results ROUND 2'!$C$4:$C$35,MATCH(B4,'Results ROUND 2'!$B$4:$B$35,0))</f>
        <v>261</v>
      </c>
      <c r="E4" s="19">
        <f>IF(ISBLANK('Results ROUND 3'!$B$5),0,INDEX('Results ROUND 3'!$C$3:$C$35,MATCH($B4,'Results ROUND 3'!$B$3:$B$35,0)))</f>
        <v>256</v>
      </c>
      <c r="F4" s="19">
        <v>200</v>
      </c>
      <c r="G4" s="19">
        <f t="shared" si="0"/>
        <v>953</v>
      </c>
      <c r="H4" s="19">
        <f>IF(C4=0," ",INDEX('Results ROUND 1'!$D$4:$D$35,MATCH($B4,'Results ROUND 1'!$B$4:$B$35,0)))</f>
        <v>6</v>
      </c>
      <c r="I4" s="19">
        <f>IF(D4=0," ",INDEX('Results ROUND 2'!$D$5:$D$36,MATCH($B4,'Results ROUND 2'!$B$5:$B$36,0)))</f>
        <v>6</v>
      </c>
      <c r="J4" s="19">
        <f>IF(E4=0," ",INDEX('Results ROUND 3'!$D$3:$D$35,MATCH($B4,'Results ROUND 3'!$B$3:$B$35,0)))</f>
        <v>6</v>
      </c>
      <c r="K4" s="19">
        <v>5</v>
      </c>
      <c r="L4" s="19">
        <f t="shared" si="1"/>
        <v>23</v>
      </c>
      <c r="M4" s="3"/>
      <c r="N4" s="20">
        <v>2</v>
      </c>
      <c r="O4" s="86" t="s">
        <v>32</v>
      </c>
      <c r="P4" s="19">
        <f>INDEX('Results ROUND 1'!$I$4:$I$35,MATCH(O4,'Results ROUND 1'!$H$4:$H$35,0))</f>
        <v>249</v>
      </c>
      <c r="Q4" s="19">
        <f>INDEX('Results ROUND 2'!$I$4:$I$35,MATCH(O4,'Results ROUND 2'!$H$4:$H$35,0))</f>
        <v>249</v>
      </c>
      <c r="R4" s="19">
        <f>IF(ISBLANK('Results ROUND 3'!$H$5),0,INDEX('Results ROUND 3'!$I$4:$I$34,MATCH($O4,'Results ROUND 3'!$H$4:$H$34,0)))</f>
        <v>244</v>
      </c>
      <c r="S4" s="19">
        <v>193</v>
      </c>
      <c r="T4" s="19">
        <f>SUM(P4:S4)</f>
        <v>935</v>
      </c>
      <c r="U4" s="19">
        <f>IF(P4=0,0,INDEX('Results ROUND 1'!$J$4:$J$35,MATCH($O4,'Results ROUND 1'!$H$4:$H$35,0)))</f>
        <v>6</v>
      </c>
      <c r="V4" s="19">
        <f>IF(Q4=0,0,INDEX('Results ROUND 2'!$J$5:$J$35,MATCH($O4,'Results ROUND 2'!$H$5:$H$35,0)))</f>
        <v>6</v>
      </c>
      <c r="W4" s="19">
        <f>IF(R4=0,0,INDEX('Results ROUND 3'!$J$3:$J$34,MATCH($O4,'Results ROUND 3'!$H$3:$H$34,0)))</f>
        <v>5</v>
      </c>
      <c r="X4" s="19">
        <v>5</v>
      </c>
      <c r="Y4" s="19">
        <f>SUM(U4:X4)</f>
        <v>22</v>
      </c>
    </row>
    <row r="5" spans="1:26" ht="12.75" customHeight="1">
      <c r="A5" s="82">
        <v>3</v>
      </c>
      <c r="B5" s="86" t="s">
        <v>89</v>
      </c>
      <c r="C5" s="16">
        <f>INDEX('Results ROUND 1'!$C$4:$C$35,MATCH(B5,'Results ROUND 1'!$B$4:$B$35,0))</f>
        <v>214</v>
      </c>
      <c r="D5" s="19">
        <f>INDEX('Results ROUND 2'!$C$4:$C$35,MATCH(B5,'Results ROUND 2'!$B$4:$B$35,0))</f>
        <v>233</v>
      </c>
      <c r="E5" s="16">
        <f>IF(ISBLANK('Results ROUND 3'!$B$5),0,INDEX('Results ROUND 3'!$C$3:$C$35,MATCH($B5,'Results ROUND 3'!$B$3:$B$35,0)))</f>
        <v>251</v>
      </c>
      <c r="F5" s="19">
        <v>166</v>
      </c>
      <c r="G5" s="19">
        <f t="shared" si="0"/>
        <v>864</v>
      </c>
      <c r="H5" s="16">
        <f>IF(C5=0," ",INDEX('Results ROUND 1'!$D$4:$D$35,MATCH($B5,'Results ROUND 1'!$B$4:$B$35,0)))</f>
        <v>5</v>
      </c>
      <c r="I5" s="19">
        <f>IF(D5=0," ",INDEX('Results ROUND 2'!$D$5:$D$36,MATCH($B5,'Results ROUND 2'!$B$5:$B$36,0)))</f>
        <v>5</v>
      </c>
      <c r="J5" s="19">
        <f>IF(E5=0," ",INDEX('Results ROUND 3'!$D$3:$D$35,MATCH($B5,'Results ROUND 3'!$B$3:$B$35,0)))</f>
        <v>6</v>
      </c>
      <c r="K5" s="16">
        <v>3</v>
      </c>
      <c r="L5" s="19">
        <f t="shared" si="1"/>
        <v>19</v>
      </c>
      <c r="M5" s="3"/>
      <c r="N5" s="20">
        <v>3</v>
      </c>
      <c r="O5" s="88" t="s">
        <v>30</v>
      </c>
      <c r="P5" s="19">
        <f>INDEX('Results ROUND 1'!$I$4:$I$35,MATCH(O5,'Results ROUND 1'!$H$4:$H$35,0))</f>
        <v>213</v>
      </c>
      <c r="Q5" s="19">
        <f>INDEX('Results ROUND 2'!$I$4:$I$35,MATCH(O5,'Results ROUND 2'!$H$4:$H$35,0))</f>
        <v>232</v>
      </c>
      <c r="R5" s="19">
        <f>IF(ISBLANK('Results ROUND 3'!$H$5),0,INDEX('Results ROUND 3'!$I$4:$I$34,MATCH($O5,'Results ROUND 3'!$H$4:$H$34,0)))</f>
        <v>233</v>
      </c>
      <c r="S5" s="19">
        <v>164</v>
      </c>
      <c r="T5" s="19">
        <f aca="true" t="shared" si="2" ref="T5:T17">SUM(P5:S5)</f>
        <v>842</v>
      </c>
      <c r="U5" s="19">
        <f>IF(P5=0,0,INDEX('Results ROUND 1'!$J$4:$J$35,MATCH($O5,'Results ROUND 1'!$H$4:$H$35,0)))</f>
        <v>6</v>
      </c>
      <c r="V5" s="19">
        <f>IF(Q5=0,0,INDEX('Results ROUND 2'!$J$5:$J$35,MATCH($O5,'Results ROUND 2'!$H$5:$H$35,0)))</f>
        <v>6</v>
      </c>
      <c r="W5" s="19">
        <f>IF(R5=0,0,INDEX('Results ROUND 3'!$J$3:$J$34,MATCH($O5,'Results ROUND 3'!$H$3:$H$34,0)))</f>
        <v>6</v>
      </c>
      <c r="X5" s="19">
        <v>3</v>
      </c>
      <c r="Y5" s="19">
        <f aca="true" t="shared" si="3" ref="Y5:Y17">SUM(U5:X5)</f>
        <v>21</v>
      </c>
      <c r="Z5" s="22"/>
    </row>
    <row r="6" spans="1:26" ht="12.75" customHeight="1">
      <c r="A6" s="18">
        <v>4</v>
      </c>
      <c r="B6" s="86" t="s">
        <v>93</v>
      </c>
      <c r="C6" s="19">
        <f>INDEX('Results ROUND 1'!$C$4:$C$35,MATCH(B6,'Results ROUND 1'!$B$4:$B$35,0))</f>
        <v>183</v>
      </c>
      <c r="D6" s="19">
        <f>INDEX('Results ROUND 2'!$C$4:$C$35,MATCH(B6,'Results ROUND 2'!$B$4:$B$35,0))</f>
        <v>247</v>
      </c>
      <c r="E6" s="19">
        <f>IF(ISBLANK('Results ROUND 3'!$B$5),0,INDEX('Results ROUND 3'!$C$3:$C$35,MATCH($B6,'Results ROUND 3'!$B$3:$B$35,0)))</f>
        <v>220</v>
      </c>
      <c r="F6" s="19">
        <v>198</v>
      </c>
      <c r="G6" s="19">
        <f t="shared" si="0"/>
        <v>848</v>
      </c>
      <c r="H6" s="19">
        <f>IF(C6=0," ",INDEX('Results ROUND 1'!$D$4:$D$35,MATCH($B6,'Results ROUND 1'!$B$4:$B$35,0)))</f>
        <v>4</v>
      </c>
      <c r="I6" s="19">
        <f>IF(D6=0," ",INDEX('Results ROUND 2'!$D$5:$D$36,MATCH($B6,'Results ROUND 2'!$B$5:$B$36,0)))</f>
        <v>6</v>
      </c>
      <c r="J6" s="19">
        <f>IF(E6=0," ",INDEX('Results ROUND 3'!$D$3:$D$35,MATCH($B6,'Results ROUND 3'!$B$3:$B$35,0)))</f>
        <v>5</v>
      </c>
      <c r="K6" s="19">
        <v>4</v>
      </c>
      <c r="L6" s="19">
        <f t="shared" si="1"/>
        <v>19</v>
      </c>
      <c r="M6" s="3"/>
      <c r="N6" s="20">
        <v>4</v>
      </c>
      <c r="O6" s="86" t="s">
        <v>119</v>
      </c>
      <c r="P6" s="19">
        <f>INDEX('Results ROUND 1'!$I$4:$I$35,MATCH(O6,'Results ROUND 1'!$H$4:$H$35,0))</f>
        <v>224</v>
      </c>
      <c r="Q6" s="19">
        <f>INDEX('Results ROUND 2'!$I$4:$I$35,MATCH(O6,'Results ROUND 2'!$H$4:$H$35,0))</f>
        <v>243</v>
      </c>
      <c r="R6" s="19">
        <f>IF(ISBLANK('Results ROUND 3'!$H$5),0,INDEX('Results ROUND 3'!$I$4:$I$34,MATCH($O6,'Results ROUND 3'!$H$4:$H$34,0)))</f>
        <v>263</v>
      </c>
      <c r="S6" s="19">
        <v>176</v>
      </c>
      <c r="T6" s="19">
        <f t="shared" si="2"/>
        <v>906</v>
      </c>
      <c r="U6" s="19">
        <f>IF(P6=0,0,INDEX('Results ROUND 1'!$J$4:$J$35,MATCH($O6,'Results ROUND 1'!$H$4:$H$35,0)))</f>
        <v>5</v>
      </c>
      <c r="V6" s="19">
        <f>IF(Q6=0,0,INDEX('Results ROUND 2'!$J$5:$J$35,MATCH($O6,'Results ROUND 2'!$H$5:$H$35,0)))</f>
        <v>5</v>
      </c>
      <c r="W6" s="19">
        <f>IF(R6=0,0,INDEX('Results ROUND 3'!$J$3:$J$34,MATCH($O6,'Results ROUND 3'!$H$3:$H$34,0)))</f>
        <v>6</v>
      </c>
      <c r="X6" s="19">
        <v>4</v>
      </c>
      <c r="Y6" s="19">
        <f t="shared" si="3"/>
        <v>20</v>
      </c>
      <c r="Z6" s="22"/>
    </row>
    <row r="7" spans="1:26" ht="12.75" customHeight="1">
      <c r="A7" s="18">
        <v>5</v>
      </c>
      <c r="B7" s="86" t="s">
        <v>12</v>
      </c>
      <c r="C7" s="19">
        <f>INDEX('Results ROUND 1'!$C$4:$C$35,MATCH(B7,'Results ROUND 1'!$B$4:$B$35,0))</f>
        <v>226</v>
      </c>
      <c r="D7" s="19">
        <f>INDEX('Results ROUND 2'!$C$4:$C$35,MATCH(B7,'Results ROUND 2'!$B$4:$B$35,0))</f>
        <v>236</v>
      </c>
      <c r="E7" s="19">
        <f>IF(ISBLANK('Results ROUND 3'!$B$5),0,INDEX('Results ROUND 3'!$C$3:$C$35,MATCH($B7,'Results ROUND 3'!$B$3:$B$35,0)))</f>
        <v>221</v>
      </c>
      <c r="F7" s="19">
        <v>149</v>
      </c>
      <c r="G7" s="19">
        <f t="shared" si="0"/>
        <v>832</v>
      </c>
      <c r="H7" s="19">
        <f>IF(C7=0," ",INDEX('Results ROUND 1'!$D$4:$D$35,MATCH($B7,'Results ROUND 1'!$B$4:$B$35,0)))</f>
        <v>6</v>
      </c>
      <c r="I7" s="19">
        <f>IF(D7=0," ",INDEX('Results ROUND 2'!$D$5:$D$36,MATCH($B7,'Results ROUND 2'!$B$5:$B$36,0)))</f>
        <v>6</v>
      </c>
      <c r="J7" s="19">
        <f>IF(E7=0," ",INDEX('Results ROUND 3'!$D$3:$D$35,MATCH($B7,'Results ROUND 3'!$B$3:$B$35,0)))</f>
        <v>5</v>
      </c>
      <c r="K7" s="19">
        <v>1</v>
      </c>
      <c r="L7" s="19">
        <f t="shared" si="1"/>
        <v>18</v>
      </c>
      <c r="M7" s="3"/>
      <c r="N7" s="20">
        <v>5</v>
      </c>
      <c r="O7" s="86" t="s">
        <v>96</v>
      </c>
      <c r="P7" s="19">
        <f>INDEX('Results ROUND 1'!$I$4:$I$35,MATCH(O7,'Results ROUND 1'!$H$4:$H$35,0))</f>
        <v>200</v>
      </c>
      <c r="Q7" s="19">
        <f>INDEX('Results ROUND 2'!$I$4:$I$35,MATCH(O7,'Results ROUND 2'!$H$4:$H$35,0))</f>
        <v>214</v>
      </c>
      <c r="R7" s="19">
        <f>IF(ISBLANK('Results ROUND 3'!$H$5),0,INDEX('Results ROUND 3'!$I$4:$I$34,MATCH($O7,'Results ROUND 3'!$H$4:$H$34,0)))</f>
        <v>244</v>
      </c>
      <c r="S7" s="19">
        <v>149</v>
      </c>
      <c r="T7" s="19">
        <f t="shared" si="2"/>
        <v>807</v>
      </c>
      <c r="U7" s="19">
        <f>IF(P7=0,0,INDEX('Results ROUND 1'!$J$4:$J$35,MATCH($O7,'Results ROUND 1'!$H$4:$H$35,0)))</f>
        <v>5</v>
      </c>
      <c r="V7" s="19">
        <f>IF(Q7=0,0,INDEX('Results ROUND 2'!$J$5:$J$35,MATCH($O7,'Results ROUND 2'!$H$5:$H$35,0)))</f>
        <v>5</v>
      </c>
      <c r="W7" s="19">
        <f>IF(R7=0,0,INDEX('Results ROUND 3'!$J$3:$J$34,MATCH($O7,'Results ROUND 3'!$H$3:$H$34,0)))</f>
        <v>5</v>
      </c>
      <c r="X7" s="19">
        <v>1</v>
      </c>
      <c r="Y7" s="19">
        <f t="shared" si="3"/>
        <v>16</v>
      </c>
      <c r="Z7" s="22"/>
    </row>
    <row r="8" spans="1:29" ht="12.75" customHeight="1">
      <c r="A8" s="18">
        <v>6</v>
      </c>
      <c r="B8" s="86" t="s">
        <v>92</v>
      </c>
      <c r="C8" s="19">
        <f>INDEX('Results ROUND 1'!$C$4:$C$35,MATCH(B8,'Results ROUND 1'!$B$4:$B$35,0))</f>
        <v>201</v>
      </c>
      <c r="D8" s="19">
        <f>INDEX('Results ROUND 2'!$C$4:$C$35,MATCH(B8,'Results ROUND 2'!$B$4:$B$35,0))</f>
        <v>219</v>
      </c>
      <c r="E8" s="19">
        <f>IF(ISBLANK('Results ROUND 3'!$B$5),0,INDEX('Results ROUND 3'!$C$3:$C$35,MATCH($B8,'Results ROUND 3'!$B$3:$B$35,0)))</f>
        <v>247</v>
      </c>
      <c r="F8" s="19">
        <v>144</v>
      </c>
      <c r="G8" s="19">
        <f t="shared" si="0"/>
        <v>811</v>
      </c>
      <c r="H8" s="19">
        <f>IF(C8=0," ",INDEX('Results ROUND 1'!$D$4:$D$35,MATCH($B8,'Results ROUND 1'!$B$4:$B$35,0)))</f>
        <v>5</v>
      </c>
      <c r="I8" s="19">
        <f>IF(D8=0," ",INDEX('Results ROUND 2'!$D$5:$D$36,MATCH($B8,'Results ROUND 2'!$B$5:$B$36,0)))</f>
        <v>5</v>
      </c>
      <c r="J8" s="19">
        <f>IF(E8=0," ",INDEX('Results ROUND 3'!$D$3:$D$35,MATCH($B8,'Results ROUND 3'!$B$3:$B$35,0)))</f>
        <v>6</v>
      </c>
      <c r="K8" s="19">
        <v>2</v>
      </c>
      <c r="L8" s="19">
        <f t="shared" si="1"/>
        <v>18</v>
      </c>
      <c r="M8" s="3"/>
      <c r="N8" s="20">
        <v>6</v>
      </c>
      <c r="O8" s="89" t="s">
        <v>81</v>
      </c>
      <c r="P8" s="19">
        <f>INDEX('Results ROUND 1'!$I$4:$I$35,MATCH(O8,'Results ROUND 1'!$H$4:$H$35,0))</f>
        <v>179</v>
      </c>
      <c r="Q8" s="19">
        <f>INDEX('Results ROUND 2'!$I$4:$I$35,MATCH(O8,'Results ROUND 2'!$H$4:$H$35,0))</f>
        <v>201</v>
      </c>
      <c r="R8" s="19">
        <f>IF(ISBLANK('Results ROUND 3'!$H$5),0,INDEX('Results ROUND 3'!$I$4:$I$34,MATCH($O8,'Results ROUND 3'!$H$4:$H$34,0)))</f>
        <v>205</v>
      </c>
      <c r="S8" s="19">
        <v>151</v>
      </c>
      <c r="T8" s="19">
        <f t="shared" si="2"/>
        <v>736</v>
      </c>
      <c r="U8" s="19">
        <f>IF(P8=0,0,INDEX('Results ROUND 1'!$J$4:$J$35,MATCH($O8,'Results ROUND 1'!$H$4:$H$35,0)))</f>
        <v>4</v>
      </c>
      <c r="V8" s="19">
        <f>IF(Q8=0,0,INDEX('Results ROUND 2'!$J$5:$J$35,MATCH($O8,'Results ROUND 2'!$H$5:$H$35,0)))</f>
        <v>5</v>
      </c>
      <c r="W8" s="19">
        <f>IF(R8=0,0,INDEX('Results ROUND 3'!$J$3:$J$34,MATCH($O8,'Results ROUND 3'!$H$3:$H$34,0)))</f>
        <v>5</v>
      </c>
      <c r="X8" s="19">
        <v>2</v>
      </c>
      <c r="Y8" s="19">
        <f t="shared" si="3"/>
        <v>16</v>
      </c>
      <c r="Z8" s="22"/>
      <c r="AC8" t="s">
        <v>14</v>
      </c>
    </row>
    <row r="9" spans="1:25" ht="12.75" customHeight="1">
      <c r="A9" s="18">
        <v>7</v>
      </c>
      <c r="B9" s="86" t="s">
        <v>85</v>
      </c>
      <c r="C9" s="19">
        <f>INDEX('Results ROUND 1'!$C$4:$C$35,MATCH(B9,'Results ROUND 1'!$B$4:$B$35,0))</f>
        <v>219</v>
      </c>
      <c r="D9" s="19">
        <f>INDEX('Results ROUND 2'!$C$4:$C$35,MATCH(B9,'Results ROUND 2'!$B$4:$B$35,0))</f>
        <v>185</v>
      </c>
      <c r="E9" s="19">
        <f>IF(ISBLANK('Results ROUND 3'!$B$5),0,INDEX('Results ROUND 3'!$C$3:$C$35,MATCH($B9,'Results ROUND 3'!$B$3:$B$35,0)))</f>
        <v>199</v>
      </c>
      <c r="F9" s="19"/>
      <c r="G9" s="19">
        <f aca="true" t="shared" si="4" ref="G9:G22">SUM(C9:F9)</f>
        <v>603</v>
      </c>
      <c r="H9" s="19">
        <f>IF(C9=0," ",INDEX('Results ROUND 1'!$D$4:$D$35,MATCH($B9,'Results ROUND 1'!$B$4:$B$35,0)))</f>
        <v>5</v>
      </c>
      <c r="I9" s="19">
        <f>IF(D9=0," ",INDEX('Results ROUND 2'!$D$5:$D$36,MATCH($B9,'Results ROUND 2'!$B$5:$B$36,0)))</f>
        <v>5</v>
      </c>
      <c r="J9" s="19">
        <f>IF(E9=0," ",INDEX('Results ROUND 3'!$D$3:$D$35,MATCH($B9,'Results ROUND 3'!$B$3:$B$35,0)))</f>
        <v>5</v>
      </c>
      <c r="K9" s="19"/>
      <c r="L9" s="19">
        <f aca="true" t="shared" si="5" ref="L9:L22">SUM(H9:K9)</f>
        <v>15</v>
      </c>
      <c r="M9" s="3"/>
      <c r="N9" s="20">
        <v>7</v>
      </c>
      <c r="O9" s="88" t="s">
        <v>20</v>
      </c>
      <c r="P9" s="19">
        <f>INDEX('Results ROUND 1'!$I$4:$I$35,MATCH(O9,'Results ROUND 1'!$H$4:$H$35,0))</f>
        <v>211</v>
      </c>
      <c r="Q9" s="19">
        <f>INDEX('Results ROUND 2'!$I$4:$I$35,MATCH(O9,'Results ROUND 2'!$H$4:$H$35,0))</f>
        <v>200</v>
      </c>
      <c r="R9" s="19">
        <f>IF(ISBLANK('Results ROUND 3'!$H$5),0,INDEX('Results ROUND 3'!$I$4:$I$34,MATCH($O9,'Results ROUND 3'!$H$4:$H$34,0)))</f>
        <v>190</v>
      </c>
      <c r="S9" s="19"/>
      <c r="T9" s="19">
        <f t="shared" si="2"/>
        <v>601</v>
      </c>
      <c r="U9" s="19">
        <f>IF(P9=0,0,INDEX('Results ROUND 1'!$J$4:$J$35,MATCH($O9,'Results ROUND 1'!$H$4:$H$35,0)))</f>
        <v>5</v>
      </c>
      <c r="V9" s="19">
        <f>IF(Q9=0,0,INDEX('Results ROUND 2'!$J$5:$J$35,MATCH($O9,'Results ROUND 2'!$H$5:$H$35,0)))</f>
        <v>4</v>
      </c>
      <c r="W9" s="19">
        <f>IF(R9=0,0,INDEX('Results ROUND 3'!$J$3:$J$34,MATCH($O9,'Results ROUND 3'!$H$3:$H$34,0)))</f>
        <v>4</v>
      </c>
      <c r="X9" s="19"/>
      <c r="Y9" s="19">
        <f t="shared" si="3"/>
        <v>13</v>
      </c>
    </row>
    <row r="10" spans="1:25" ht="12.75" customHeight="1">
      <c r="A10" s="18">
        <v>8</v>
      </c>
      <c r="B10" s="86" t="s">
        <v>80</v>
      </c>
      <c r="C10" s="19">
        <f>INDEX('Results ROUND 1'!$C$4:$C$35,MATCH(B10,'Results ROUND 1'!$B$4:$B$35,0))</f>
        <v>213</v>
      </c>
      <c r="D10" s="19">
        <f>INDEX('Results ROUND 2'!$C$4:$C$35,MATCH(B10,'Results ROUND 2'!$B$4:$B$35,0))</f>
        <v>230</v>
      </c>
      <c r="E10" s="19">
        <f>IF(ISBLANK('Results ROUND 3'!$B$5),0,INDEX('Results ROUND 3'!$C$3:$C$35,MATCH($B10,'Results ROUND 3'!$B$3:$B$35,0)))</f>
        <v>173</v>
      </c>
      <c r="F10" s="19"/>
      <c r="G10" s="19">
        <f t="shared" si="4"/>
        <v>616</v>
      </c>
      <c r="H10" s="19">
        <f>IF(C10=0," ",INDEX('Results ROUND 1'!$D$4:$D$35,MATCH($B10,'Results ROUND 1'!$B$4:$B$35,0)))</f>
        <v>5</v>
      </c>
      <c r="I10" s="19">
        <f>IF(D10=0," ",INDEX('Results ROUND 2'!$D$5:$D$36,MATCH($B10,'Results ROUND 2'!$B$5:$B$36,0)))</f>
        <v>5</v>
      </c>
      <c r="J10" s="19">
        <f>IF(E10=0," ",INDEX('Results ROUND 3'!$D$3:$D$35,MATCH($B10,'Results ROUND 3'!$B$3:$B$35,0)))</f>
        <v>4</v>
      </c>
      <c r="K10" s="19"/>
      <c r="L10" s="19">
        <f t="shared" si="5"/>
        <v>14</v>
      </c>
      <c r="M10" s="3"/>
      <c r="N10" s="20">
        <v>8</v>
      </c>
      <c r="O10" s="86" t="s">
        <v>94</v>
      </c>
      <c r="P10" s="19">
        <f>INDEX('Results ROUND 1'!$I$4:$I$35,MATCH(O10,'Results ROUND 1'!$H$4:$H$35,0))</f>
        <v>187</v>
      </c>
      <c r="Q10" s="19">
        <f>INDEX('Results ROUND 2'!$I$4:$I$35,MATCH(O10,'Results ROUND 2'!$H$4:$H$35,0))</f>
        <v>174</v>
      </c>
      <c r="R10" s="19">
        <f>IF(ISBLANK('Results ROUND 3'!$H$5),0,INDEX('Results ROUND 3'!$I$4:$I$34,MATCH($O10,'Results ROUND 3'!$H$4:$H$34,0)))</f>
        <v>188</v>
      </c>
      <c r="S10" s="19"/>
      <c r="T10" s="19">
        <f t="shared" si="2"/>
        <v>549</v>
      </c>
      <c r="U10" s="19">
        <f>IF(P10=0,0,INDEX('Results ROUND 1'!$J$4:$J$35,MATCH($O10,'Results ROUND 1'!$H$4:$H$35,0)))</f>
        <v>4</v>
      </c>
      <c r="V10" s="19">
        <f>IF(Q10=0,0,INDEX('Results ROUND 2'!$J$5:$J$35,MATCH($O10,'Results ROUND 2'!$H$5:$H$35,0)))</f>
        <v>3</v>
      </c>
      <c r="W10" s="19">
        <f>IF(R10=0,0,INDEX('Results ROUND 3'!$J$3:$J$34,MATCH($O10,'Results ROUND 3'!$H$3:$H$34,0)))</f>
        <v>3</v>
      </c>
      <c r="X10" s="19"/>
      <c r="Y10" s="19">
        <f t="shared" si="3"/>
        <v>10</v>
      </c>
    </row>
    <row r="11" spans="1:25" ht="12.75" customHeight="1">
      <c r="A11" s="18">
        <v>9</v>
      </c>
      <c r="B11" s="86" t="s">
        <v>17</v>
      </c>
      <c r="C11" s="19">
        <f>INDEX('Results ROUND 1'!$C$4:$C$35,MATCH(B11,'Results ROUND 1'!$B$4:$B$35,0))</f>
        <v>242</v>
      </c>
      <c r="D11" s="19">
        <f>INDEX('Results ROUND 2'!$C$4:$C$35,MATCH(B11,'Results ROUND 2'!$B$4:$B$35,0))</f>
        <v>179</v>
      </c>
      <c r="E11" s="19">
        <f>IF(ISBLANK('Results ROUND 3'!$B$5),0,INDEX('Results ROUND 3'!$C$3:$C$35,MATCH($B11,'Results ROUND 3'!$B$3:$B$35,0)))</f>
        <v>164</v>
      </c>
      <c r="F11" s="19"/>
      <c r="G11" s="19">
        <f t="shared" si="4"/>
        <v>585</v>
      </c>
      <c r="H11" s="19">
        <f>IF(C11=0," ",INDEX('Results ROUND 1'!$D$4:$D$35,MATCH($B11,'Results ROUND 1'!$B$4:$B$35,0)))</f>
        <v>6</v>
      </c>
      <c r="I11" s="19">
        <f>IF(D11=0," ",INDEX('Results ROUND 2'!$D$5:$D$36,MATCH($B11,'Results ROUND 2'!$B$5:$B$36,0)))</f>
        <v>4</v>
      </c>
      <c r="J11" s="19">
        <f>IF(E11=0," ",INDEX('Results ROUND 3'!$D$3:$D$35,MATCH($B11,'Results ROUND 3'!$B$3:$B$35,0)))</f>
        <v>4</v>
      </c>
      <c r="K11" s="19"/>
      <c r="L11" s="19">
        <f t="shared" si="5"/>
        <v>14</v>
      </c>
      <c r="M11" s="3"/>
      <c r="N11" s="20">
        <v>9</v>
      </c>
      <c r="O11" s="86" t="s">
        <v>39</v>
      </c>
      <c r="P11" s="19">
        <f>INDEX('Results ROUND 1'!$I$4:$I$35,MATCH(O11,'Results ROUND 1'!$H$4:$H$35,0))</f>
        <v>197</v>
      </c>
      <c r="Q11" s="19">
        <f>INDEX('Results ROUND 2'!$I$4:$I$35,MATCH(O11,'Results ROUND 2'!$H$4:$H$35,0))</f>
        <v>142</v>
      </c>
      <c r="R11" s="19">
        <f>IF(ISBLANK('Results ROUND 3'!$H$5),0,INDEX('Results ROUND 3'!$I$4:$I$34,MATCH($O11,'Results ROUND 3'!$H$4:$H$34,0)))</f>
        <v>195</v>
      </c>
      <c r="S11" s="19"/>
      <c r="T11" s="19">
        <f t="shared" si="2"/>
        <v>534</v>
      </c>
      <c r="U11" s="19">
        <f>IF(P11=0,0,INDEX('Results ROUND 1'!$J$4:$J$35,MATCH($O11,'Results ROUND 1'!$H$4:$H$35,0)))</f>
        <v>4</v>
      </c>
      <c r="V11" s="19">
        <f>IF(Q11=0,0,INDEX('Results ROUND 2'!$J$5:$J$35,MATCH($O11,'Results ROUND 2'!$H$5:$H$35,0)))</f>
        <v>2</v>
      </c>
      <c r="W11" s="19">
        <f>IF(R11=0,0,INDEX('Results ROUND 3'!$J$3:$J$34,MATCH($O11,'Results ROUND 3'!$H$3:$H$34,0)))</f>
        <v>4</v>
      </c>
      <c r="X11" s="19"/>
      <c r="Y11" s="19">
        <f t="shared" si="3"/>
        <v>10</v>
      </c>
    </row>
    <row r="12" spans="1:25" ht="12.75" customHeight="1">
      <c r="A12" s="18">
        <v>10</v>
      </c>
      <c r="B12" s="86" t="s">
        <v>24</v>
      </c>
      <c r="C12" s="19">
        <f>INDEX('Results ROUND 1'!$C$4:$C$35,MATCH(B12,'Results ROUND 1'!$B$4:$B$35,0))</f>
        <v>184</v>
      </c>
      <c r="D12" s="19">
        <f>INDEX('Results ROUND 2'!$C$4:$C$35,MATCH(B12,'Results ROUND 2'!$B$4:$B$35,0))</f>
        <v>209</v>
      </c>
      <c r="E12" s="19">
        <f>IF(ISBLANK('Results ROUND 3'!$B$5),0,INDEX('Results ROUND 3'!$C$3:$C$35,MATCH($B12,'Results ROUND 3'!$B$3:$B$35,0)))</f>
        <v>173</v>
      </c>
      <c r="F12" s="19"/>
      <c r="G12" s="19">
        <f t="shared" si="4"/>
        <v>566</v>
      </c>
      <c r="H12" s="19">
        <f>IF(C12=0," ",INDEX('Results ROUND 1'!$D$4:$D$35,MATCH($B12,'Results ROUND 1'!$B$4:$B$35,0)))</f>
        <v>4</v>
      </c>
      <c r="I12" s="19">
        <f>IF(D12=0," ",INDEX('Results ROUND 2'!$D$5:$D$36,MATCH($B12,'Results ROUND 2'!$B$5:$B$36,0)))</f>
        <v>4</v>
      </c>
      <c r="J12" s="19">
        <f>IF(E12=0," ",INDEX('Results ROUND 3'!$D$3:$D$35,MATCH($B12,'Results ROUND 3'!$B$3:$B$35,0)))</f>
        <v>4</v>
      </c>
      <c r="K12" s="19"/>
      <c r="L12" s="19">
        <f t="shared" si="5"/>
        <v>12</v>
      </c>
      <c r="M12" s="3"/>
      <c r="N12" s="20">
        <v>10</v>
      </c>
      <c r="O12" s="88" t="s">
        <v>35</v>
      </c>
      <c r="P12" s="19">
        <f>INDEX('Results ROUND 1'!$I$4:$I$35,MATCH(O12,'Results ROUND 1'!$H$4:$H$35,0))</f>
        <v>179</v>
      </c>
      <c r="Q12" s="19">
        <f>INDEX('Results ROUND 2'!$I$4:$I$35,MATCH(O12,'Results ROUND 2'!$H$4:$H$35,0))</f>
        <v>180</v>
      </c>
      <c r="R12" s="19">
        <f>IF(ISBLANK('Results ROUND 3'!$H$5),0,INDEX('Results ROUND 3'!$I$4:$I$34,MATCH($O12,'Results ROUND 3'!$H$4:$H$34,0)))</f>
        <v>147</v>
      </c>
      <c r="S12" s="19"/>
      <c r="T12" s="19">
        <f t="shared" si="2"/>
        <v>506</v>
      </c>
      <c r="U12" s="19">
        <f>IF(P12=0,0,INDEX('Results ROUND 1'!$J$4:$J$35,MATCH($O12,'Results ROUND 1'!$H$4:$H$35,0)))</f>
        <v>3</v>
      </c>
      <c r="V12" s="19">
        <f>IF(Q12=0,0,INDEX('Results ROUND 2'!$J$5:$J$35,MATCH($O12,'Results ROUND 2'!$H$5:$H$35,0)))</f>
        <v>4</v>
      </c>
      <c r="W12" s="19">
        <f>IF(R12=0,0,INDEX('Results ROUND 3'!$J$3:$J$34,MATCH($O12,'Results ROUND 3'!$H$3:$H$34,0)))</f>
        <v>3</v>
      </c>
      <c r="X12" s="19"/>
      <c r="Y12" s="19">
        <f t="shared" si="3"/>
        <v>10</v>
      </c>
    </row>
    <row r="13" spans="1:25" ht="12.75" customHeight="1">
      <c r="A13" s="18">
        <v>11</v>
      </c>
      <c r="B13" s="90" t="s">
        <v>31</v>
      </c>
      <c r="C13" s="19">
        <f>INDEX('Results ROUND 1'!$C$4:$C$35,MATCH(B13,'Results ROUND 1'!$B$4:$B$35,0))</f>
        <v>170</v>
      </c>
      <c r="D13" s="19">
        <f>INDEX('Results ROUND 2'!$C$4:$C$35,MATCH(B13,'Results ROUND 2'!$B$4:$B$35,0))</f>
        <v>165</v>
      </c>
      <c r="E13" s="19">
        <f>IF(ISBLANK('Results ROUND 3'!$B$5),0,INDEX('Results ROUND 3'!$C$3:$C$35,MATCH($B13,'Results ROUND 3'!$B$3:$B$35,0)))</f>
        <v>195</v>
      </c>
      <c r="F13" s="19"/>
      <c r="G13" s="19">
        <f t="shared" si="4"/>
        <v>530</v>
      </c>
      <c r="H13" s="19">
        <f>IF(C13=0," ",INDEX('Results ROUND 1'!$D$4:$D$35,MATCH($B13,'Results ROUND 1'!$B$4:$B$35,0)))</f>
        <v>3</v>
      </c>
      <c r="I13" s="19">
        <f>IF(D13=0," ",INDEX('Results ROUND 2'!$D$5:$D$36,MATCH($B13,'Results ROUND 2'!$B$5:$B$36,0)))</f>
        <v>3</v>
      </c>
      <c r="J13" s="19">
        <f>IF(E13=0," ",INDEX('Results ROUND 3'!$D$3:$D$35,MATCH($B13,'Results ROUND 3'!$B$3:$B$35,0)))</f>
        <v>5</v>
      </c>
      <c r="K13" s="19"/>
      <c r="L13" s="19">
        <f t="shared" si="5"/>
        <v>11</v>
      </c>
      <c r="M13" s="3"/>
      <c r="N13" s="20">
        <v>11</v>
      </c>
      <c r="O13" s="86" t="s">
        <v>40</v>
      </c>
      <c r="P13" s="19">
        <f>INDEX('Results ROUND 1'!$I$4:$I$35,MATCH(O13,'Results ROUND 1'!$H$4:$H$35,0))</f>
        <v>178</v>
      </c>
      <c r="Q13" s="19">
        <f>INDEX('Results ROUND 2'!$I$4:$I$35,MATCH(O13,'Results ROUND 2'!$H$4:$H$35,0))</f>
        <v>183</v>
      </c>
      <c r="R13" s="19">
        <f>IF(ISBLANK('Results ROUND 3'!$H$5),0,INDEX('Results ROUND 3'!$I$4:$I$34,MATCH($O13,'Results ROUND 3'!$H$4:$H$34,0)))</f>
        <v>152</v>
      </c>
      <c r="S13" s="19"/>
      <c r="T13" s="19">
        <f t="shared" si="2"/>
        <v>513</v>
      </c>
      <c r="U13" s="19">
        <f>IF(P13=0,0,INDEX('Results ROUND 1'!$J$4:$J$35,MATCH($O13,'Results ROUND 1'!$H$4:$H$35,0)))</f>
        <v>3</v>
      </c>
      <c r="V13" s="19">
        <f>IF(Q13=0,0,INDEX('Results ROUND 2'!$J$5:$J$35,MATCH($O13,'Results ROUND 2'!$H$5:$H$35,0)))</f>
        <v>3</v>
      </c>
      <c r="W13" s="19">
        <f>IF(R13=0,0,INDEX('Results ROUND 3'!$J$3:$J$34,MATCH($O13,'Results ROUND 3'!$H$3:$H$34,0)))</f>
        <v>3</v>
      </c>
      <c r="X13" s="19"/>
      <c r="Y13" s="19">
        <f t="shared" si="3"/>
        <v>9</v>
      </c>
    </row>
    <row r="14" spans="1:25" ht="12.75" customHeight="1">
      <c r="A14" s="18">
        <v>12</v>
      </c>
      <c r="B14" s="86" t="s">
        <v>19</v>
      </c>
      <c r="C14" s="19">
        <f>INDEX('Results ROUND 1'!$C$4:$C$35,MATCH(B14,'Results ROUND 1'!$B$4:$B$35,0))</f>
        <v>192</v>
      </c>
      <c r="D14" s="19">
        <f>INDEX('Results ROUND 2'!$C$4:$C$35,MATCH(B14,'Results ROUND 2'!$B$4:$B$35,0))</f>
        <v>185</v>
      </c>
      <c r="E14" s="19">
        <f>IF(ISBLANK('Results ROUND 3'!$B$5),0,INDEX('Results ROUND 3'!$C$3:$C$35,MATCH($B14,'Results ROUND 3'!$B$3:$B$35,0)))</f>
        <v>165</v>
      </c>
      <c r="F14" s="19"/>
      <c r="G14" s="19">
        <f t="shared" si="4"/>
        <v>542</v>
      </c>
      <c r="H14" s="19">
        <f>IF(C14=0," ",INDEX('Results ROUND 1'!$D$4:$D$35,MATCH($B14,'Results ROUND 1'!$B$4:$B$35,0)))</f>
        <v>4</v>
      </c>
      <c r="I14" s="19">
        <f>IF(D14=0," ",INDEX('Results ROUND 2'!$D$5:$D$36,MATCH($B14,'Results ROUND 2'!$B$5:$B$36,0)))</f>
        <v>4</v>
      </c>
      <c r="J14" s="19">
        <f>IF(E14=0," ",INDEX('Results ROUND 3'!$D$3:$D$35,MATCH($B14,'Results ROUND 3'!$B$3:$B$35,0)))</f>
        <v>2</v>
      </c>
      <c r="K14" s="19"/>
      <c r="L14" s="19">
        <f t="shared" si="5"/>
        <v>10</v>
      </c>
      <c r="M14" s="3"/>
      <c r="N14" s="20">
        <v>12</v>
      </c>
      <c r="O14" s="86" t="s">
        <v>82</v>
      </c>
      <c r="P14" s="19">
        <f>INDEX('Results ROUND 1'!$I$4:$I$35,MATCH(O14,'Results ROUND 1'!$H$4:$H$35,0))</f>
        <v>176</v>
      </c>
      <c r="Q14" s="19">
        <f>INDEX('Results ROUND 2'!$I$4:$I$35,MATCH(O14,'Results ROUND 2'!$H$4:$H$35,0))</f>
        <v>165</v>
      </c>
      <c r="R14" s="19">
        <f>IF(ISBLANK('Results ROUND 3'!$H$5),0,INDEX('Results ROUND 3'!$I$4:$I$34,MATCH($O14,'Results ROUND 3'!$H$4:$H$34,0)))</f>
        <v>143</v>
      </c>
      <c r="S14" s="19"/>
      <c r="T14" s="19">
        <f t="shared" si="2"/>
        <v>484</v>
      </c>
      <c r="U14" s="19">
        <f>IF(P14=0,0,INDEX('Results ROUND 1'!$J$4:$J$35,MATCH($O14,'Results ROUND 1'!$H$4:$H$35,0)))</f>
        <v>3</v>
      </c>
      <c r="V14" s="19">
        <f>IF(Q14=0,0,INDEX('Results ROUND 2'!$J$5:$J$35,MATCH($O14,'Results ROUND 2'!$H$5:$H$35,0)))</f>
        <v>4</v>
      </c>
      <c r="W14" s="19">
        <f>IF(R14=0,0,INDEX('Results ROUND 3'!$J$3:$J$34,MATCH($O14,'Results ROUND 3'!$H$3:$H$34,0)))</f>
        <v>2</v>
      </c>
      <c r="X14" s="19"/>
      <c r="Y14" s="19">
        <f t="shared" si="3"/>
        <v>9</v>
      </c>
    </row>
    <row r="15" spans="1:25" ht="12.75" customHeight="1">
      <c r="A15" s="18">
        <v>13</v>
      </c>
      <c r="B15" s="91" t="s">
        <v>23</v>
      </c>
      <c r="C15" s="19">
        <f>INDEX('Results ROUND 1'!$C$4:$C$35,MATCH(B15,'Results ROUND 1'!$B$4:$B$35,0))</f>
        <v>153</v>
      </c>
      <c r="D15" s="19">
        <f>INDEX('Results ROUND 2'!$C$4:$C$35,MATCH(B15,'Results ROUND 2'!$B$4:$B$35,0))</f>
        <v>136</v>
      </c>
      <c r="E15" s="19">
        <f>IF(ISBLANK('Results ROUND 3'!$B$5),0,INDEX('Results ROUND 3'!$C$3:$C$35,MATCH($B15,'Results ROUND 3'!$B$3:$B$35,0)))</f>
        <v>171</v>
      </c>
      <c r="F15" s="19"/>
      <c r="G15" s="19">
        <f t="shared" si="4"/>
        <v>460</v>
      </c>
      <c r="H15" s="19">
        <f>IF(C15=0," ",INDEX('Results ROUND 1'!$D$4:$D$35,MATCH($B15,'Results ROUND 1'!$B$4:$B$35,0)))</f>
        <v>3</v>
      </c>
      <c r="I15" s="19">
        <f>IF(D15=0," ",INDEX('Results ROUND 2'!$D$5:$D$36,MATCH($B15,'Results ROUND 2'!$B$5:$B$36,0)))</f>
        <v>3</v>
      </c>
      <c r="J15" s="19">
        <f>IF(E15=0," ",INDEX('Results ROUND 3'!$D$3:$D$35,MATCH($B15,'Results ROUND 3'!$B$3:$B$35,0)))</f>
        <v>4</v>
      </c>
      <c r="K15" s="19"/>
      <c r="L15" s="19">
        <f t="shared" si="5"/>
        <v>10</v>
      </c>
      <c r="M15" s="3"/>
      <c r="N15" s="20">
        <v>13</v>
      </c>
      <c r="O15" s="86" t="s">
        <v>13</v>
      </c>
      <c r="P15" s="19">
        <f>INDEX('Results ROUND 1'!$I$4:$I$35,MATCH(O15,'Results ROUND 1'!$H$4:$H$35,0))</f>
        <v>138</v>
      </c>
      <c r="Q15" s="19">
        <f>INDEX('Results ROUND 2'!$I$4:$I$35,MATCH(O15,'Results ROUND 2'!$H$4:$H$35,0))</f>
        <v>155</v>
      </c>
      <c r="R15" s="19">
        <f>IF(ISBLANK('Results ROUND 3'!$H$5),0,INDEX('Results ROUND 3'!$I$4:$I$34,MATCH($O15,'Results ROUND 3'!$H$4:$H$34,0)))</f>
        <v>166</v>
      </c>
      <c r="S15" s="19"/>
      <c r="T15" s="19">
        <f t="shared" si="2"/>
        <v>459</v>
      </c>
      <c r="U15" s="19">
        <f>IF(P15=0,0,INDEX('Results ROUND 1'!$J$4:$J$35,MATCH($O15,'Results ROUND 1'!$H$4:$H$35,0)))</f>
        <v>2</v>
      </c>
      <c r="V15" s="19">
        <f>IF(Q15=0,0,INDEX('Results ROUND 2'!$J$5:$J$35,MATCH($O15,'Results ROUND 2'!$H$5:$H$35,0)))</f>
        <v>3</v>
      </c>
      <c r="W15" s="19">
        <f>IF(R15=0,0,INDEX('Results ROUND 3'!$J$3:$J$34,MATCH($O15,'Results ROUND 3'!$H$3:$H$34,0)))</f>
        <v>4</v>
      </c>
      <c r="X15" s="19"/>
      <c r="Y15" s="19">
        <f t="shared" si="3"/>
        <v>9</v>
      </c>
    </row>
    <row r="16" spans="1:25" ht="12.75" customHeight="1">
      <c r="A16" s="18">
        <v>14</v>
      </c>
      <c r="B16" s="86" t="s">
        <v>27</v>
      </c>
      <c r="C16" s="19">
        <f>INDEX('Results ROUND 1'!$C$4:$C$35,MATCH(B16,'Results ROUND 1'!$B$4:$B$35,0))</f>
        <v>161</v>
      </c>
      <c r="D16" s="19">
        <f>INDEX('Results ROUND 2'!$C$4:$C$35,MATCH(B16,'Results ROUND 2'!$B$4:$B$35,0))</f>
        <v>182</v>
      </c>
      <c r="E16" s="19">
        <f>IF(ISBLANK('Results ROUND 3'!$B$5),0,INDEX('Results ROUND 3'!$C$3:$C$35,MATCH($B16,'Results ROUND 3'!$B$3:$B$35,0)))</f>
        <v>160</v>
      </c>
      <c r="F16" s="19"/>
      <c r="G16" s="19">
        <f t="shared" si="4"/>
        <v>503</v>
      </c>
      <c r="H16" s="19">
        <f>IF(C16=0," ",INDEX('Results ROUND 1'!$D$4:$D$35,MATCH($B16,'Results ROUND 1'!$B$4:$B$35,0)))</f>
        <v>3</v>
      </c>
      <c r="I16" s="19">
        <f>IF(D16=0," ",INDEX('Results ROUND 2'!$D$5:$D$36,MATCH($B16,'Results ROUND 2'!$B$5:$B$36,0)))</f>
        <v>4</v>
      </c>
      <c r="J16" s="19">
        <f>IF(E16=0," ",INDEX('Results ROUND 3'!$D$3:$D$35,MATCH($B16,'Results ROUND 3'!$B$3:$B$35,0)))</f>
        <v>2</v>
      </c>
      <c r="K16" s="19"/>
      <c r="L16" s="19">
        <f t="shared" si="5"/>
        <v>9</v>
      </c>
      <c r="M16" s="3"/>
      <c r="N16" s="20">
        <v>14</v>
      </c>
      <c r="O16" s="86" t="s">
        <v>97</v>
      </c>
      <c r="P16" s="19">
        <f>INDEX('Results ROUND 1'!$I$4:$I$35,MATCH(O16,'Results ROUND 1'!$H$4:$H$35,0))</f>
        <v>130</v>
      </c>
      <c r="Q16" s="19">
        <f>INDEX('Results ROUND 2'!$I$4:$I$35,MATCH(O16,'Results ROUND 2'!$H$4:$H$35,0))</f>
        <v>128</v>
      </c>
      <c r="R16" s="19">
        <f>IF(ISBLANK('Results ROUND 3'!$H$5),0,INDEX('Results ROUND 3'!$I$4:$I$34,MATCH($O16,'Results ROUND 3'!$H$4:$H$34,0)))</f>
        <v>139</v>
      </c>
      <c r="S16" s="19"/>
      <c r="T16" s="19">
        <f t="shared" si="2"/>
        <v>397</v>
      </c>
      <c r="U16" s="19">
        <f>IF(P16=0,0,INDEX('Results ROUND 1'!$J$4:$J$35,MATCH($O16,'Results ROUND 1'!$H$4:$H$35,0)))</f>
        <v>2</v>
      </c>
      <c r="V16" s="19">
        <f>IF(Q16=0,0,INDEX('Results ROUND 2'!$J$5:$J$35,MATCH($O16,'Results ROUND 2'!$H$5:$H$35,0)))</f>
        <v>2</v>
      </c>
      <c r="W16" s="19">
        <f>IF(R16=0,0,INDEX('Results ROUND 3'!$J$3:$J$34,MATCH($O16,'Results ROUND 3'!$H$3:$H$34,0)))</f>
        <v>2</v>
      </c>
      <c r="X16" s="19"/>
      <c r="Y16" s="19">
        <f t="shared" si="3"/>
        <v>6</v>
      </c>
    </row>
    <row r="17" spans="1:25" ht="12.75" customHeight="1">
      <c r="A17" s="18">
        <v>15</v>
      </c>
      <c r="B17" s="86" t="s">
        <v>88</v>
      </c>
      <c r="C17" s="19">
        <f>INDEX('Results ROUND 1'!$C$4:$C$35,MATCH(B17,'Results ROUND 1'!$B$4:$B$35,0))</f>
        <v>142</v>
      </c>
      <c r="D17" s="19">
        <f>INDEX('Results ROUND 2'!$C$4:$C$35,MATCH(B17,'Results ROUND 2'!$B$4:$B$35,0))</f>
        <v>169</v>
      </c>
      <c r="E17" s="19">
        <f>IF(ISBLANK('Results ROUND 3'!$B$5),0,INDEX('Results ROUND 3'!$C$3:$C$35,MATCH($B17,'Results ROUND 3'!$B$3:$B$35,0)))</f>
        <v>172</v>
      </c>
      <c r="F17" s="19"/>
      <c r="G17" s="19">
        <f t="shared" si="4"/>
        <v>483</v>
      </c>
      <c r="H17" s="19">
        <f>IF(C17=0," ",INDEX('Results ROUND 1'!$D$4:$D$35,MATCH($B17,'Results ROUND 1'!$B$4:$B$35,0)))</f>
        <v>2</v>
      </c>
      <c r="I17" s="19">
        <f>IF(D17=0," ",INDEX('Results ROUND 2'!$D$5:$D$36,MATCH($B17,'Results ROUND 2'!$B$5:$B$36,0)))</f>
        <v>3</v>
      </c>
      <c r="J17" s="19">
        <f>IF(E17=0," ",INDEX('Results ROUND 3'!$D$3:$D$35,MATCH($B17,'Results ROUND 3'!$B$3:$B$35,0)))</f>
        <v>4</v>
      </c>
      <c r="K17" s="19"/>
      <c r="L17" s="19">
        <f t="shared" si="5"/>
        <v>9</v>
      </c>
      <c r="M17" s="3"/>
      <c r="N17" s="59">
        <v>15</v>
      </c>
      <c r="O17" s="86" t="s">
        <v>21</v>
      </c>
      <c r="P17" s="19">
        <f>INDEX('Results ROUND 1'!$I$4:$I$35,MATCH(O17,'Results ROUND 1'!$H$4:$H$35,0))</f>
        <v>132</v>
      </c>
      <c r="Q17" s="19">
        <f>INDEX('Results ROUND 2'!$I$4:$I$35,MATCH(O17,'Results ROUND 2'!$H$4:$H$35,0))</f>
        <v>109</v>
      </c>
      <c r="R17" s="19">
        <f>IF(ISBLANK('Results ROUND 3'!$H$5),0,INDEX('Results ROUND 3'!$I$4:$I$34,MATCH($O17,'Results ROUND 3'!$H$4:$H$34,0)))</f>
        <v>125</v>
      </c>
      <c r="S17" s="19"/>
      <c r="T17" s="19">
        <f t="shared" si="2"/>
        <v>366</v>
      </c>
      <c r="U17" s="19">
        <f>IF(P17=0,0,INDEX('Results ROUND 1'!$J$4:$J$35,MATCH($O17,'Results ROUND 1'!$H$4:$H$35,0)))</f>
        <v>2</v>
      </c>
      <c r="V17" s="19">
        <f>IF(Q17=0,0,INDEX('Results ROUND 2'!$J$5:$J$35,MATCH($O17,'Results ROUND 2'!$H$5:$H$35,0)))</f>
        <v>2</v>
      </c>
      <c r="W17" s="19">
        <f>IF(R17=0,0,INDEX('Results ROUND 3'!$J$3:$J$34,MATCH($O17,'Results ROUND 3'!$H$3:$H$34,0)))</f>
        <v>2</v>
      </c>
      <c r="X17" s="19"/>
      <c r="Y17" s="19">
        <f t="shared" si="3"/>
        <v>6</v>
      </c>
    </row>
    <row r="18" spans="1:25" ht="12.75" customHeight="1">
      <c r="A18" s="18">
        <v>16</v>
      </c>
      <c r="B18" s="86" t="s">
        <v>100</v>
      </c>
      <c r="C18" s="19">
        <f>INDEX('Results ROUND 1'!$C$4:$C$35,MATCH(B18,'Results ROUND 1'!$B$4:$B$35,0))</f>
        <v>145</v>
      </c>
      <c r="D18" s="19">
        <f>INDEX('Results ROUND 2'!$C$4:$C$35,MATCH(B18,'Results ROUND 2'!$B$4:$B$35,0))</f>
        <v>169</v>
      </c>
      <c r="E18" s="19">
        <f>IF(ISBLANK('Results ROUND 3'!$B$5),0,INDEX('Results ROUND 3'!$C$3:$C$35,MATCH($B18,'Results ROUND 3'!$B$3:$B$35,0)))</f>
        <v>144</v>
      </c>
      <c r="F18" s="19"/>
      <c r="G18" s="19">
        <f t="shared" si="4"/>
        <v>458</v>
      </c>
      <c r="H18" s="19">
        <f>IF(C18=0," ",INDEX('Results ROUND 1'!$D$4:$D$35,MATCH($B18,'Results ROUND 1'!$B$4:$B$35,0)))</f>
        <v>3</v>
      </c>
      <c r="I18" s="19">
        <f>IF(D18=0," ",INDEX('Results ROUND 2'!$D$5:$D$36,MATCH($B18,'Results ROUND 2'!$B$5:$B$36,0)))</f>
        <v>3</v>
      </c>
      <c r="J18" s="19">
        <f>IF(E18=0," ",INDEX('Results ROUND 3'!$D$3:$D$35,MATCH($B18,'Results ROUND 3'!$B$3:$B$35,0)))</f>
        <v>2</v>
      </c>
      <c r="K18" s="19"/>
      <c r="L18" s="19">
        <f t="shared" si="5"/>
        <v>8</v>
      </c>
      <c r="M18" s="3"/>
      <c r="N18" s="92"/>
      <c r="O18" s="93" t="s">
        <v>120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</row>
    <row r="19" spans="1:25" ht="12.75" customHeight="1">
      <c r="A19" s="18">
        <v>17</v>
      </c>
      <c r="B19" s="86" t="s">
        <v>15</v>
      </c>
      <c r="C19" s="19">
        <f>INDEX('Results ROUND 1'!$C$4:$C$35,MATCH(B19,'Results ROUND 1'!$B$4:$B$35,0))</f>
        <v>168</v>
      </c>
      <c r="D19" s="19">
        <f>INDEX('Results ROUND 2'!$C$4:$C$35,MATCH(B19,'Results ROUND 2'!$B$4:$B$35,0))</f>
        <v>126</v>
      </c>
      <c r="E19" s="19">
        <f>IF(ISBLANK('Results ROUND 3'!$B$5),0,INDEX('Results ROUND 3'!$C$3:$C$35,MATCH($B19,'Results ROUND 3'!$B$3:$B$35,0)))</f>
        <v>146</v>
      </c>
      <c r="F19" s="19"/>
      <c r="G19" s="19">
        <f t="shared" si="4"/>
        <v>440</v>
      </c>
      <c r="H19" s="19">
        <f>IF(C19=0," ",INDEX('Results ROUND 1'!$D$4:$D$35,MATCH($B19,'Results ROUND 1'!$B$4:$B$35,0)))</f>
        <v>4</v>
      </c>
      <c r="I19" s="19">
        <f>IF(D19=0," ",INDEX('Results ROUND 2'!$D$5:$D$36,MATCH($B19,'Results ROUND 2'!$B$5:$B$36,0)))</f>
        <v>2</v>
      </c>
      <c r="J19" s="19">
        <f>IF(E19=0," ",INDEX('Results ROUND 3'!$D$3:$D$35,MATCH($B19,'Results ROUND 3'!$B$3:$B$35,0)))</f>
        <v>2</v>
      </c>
      <c r="K19" s="19"/>
      <c r="L19" s="19">
        <f t="shared" si="5"/>
        <v>8</v>
      </c>
      <c r="M19" s="3"/>
      <c r="N19" s="59">
        <v>1</v>
      </c>
      <c r="O19" s="95" t="s">
        <v>11</v>
      </c>
      <c r="P19" s="66">
        <f>INDEX('Results ROUND 1'!$O$4:$O$35,MATCH(O19,'Results ROUND 1'!$N$4:$N$35,0))</f>
        <v>293</v>
      </c>
      <c r="Q19" s="19">
        <f>INDEX('Results ROUND 2'!$O$4:$O$35,MATCH(O19,'Results ROUND 2'!$N$4:$N$35,0))</f>
        <v>291</v>
      </c>
      <c r="R19" s="19">
        <f>IF(ISBLANK('Results ROUND 3'!$O$5),0,INDEX('Results ROUND 3'!$O$4:$O$34,MATCH($O19,'Results ROUND 3'!$N$4:$N$34,0)))</f>
        <v>270</v>
      </c>
      <c r="S19" s="19">
        <v>275</v>
      </c>
      <c r="T19" s="19">
        <f>SUM(P19:S19)</f>
        <v>1129</v>
      </c>
      <c r="U19" s="19">
        <f>INDEX('Results ROUND 1'!$P$4:$P$35,MATCH(O19,'Results ROUND 1'!$N$4:$N$35,0))</f>
        <v>6</v>
      </c>
      <c r="V19" s="19">
        <f>IF(Q19=0,0,INDEX('Results ROUND 2'!$P$5:$P$35,MATCH($O19,'Results ROUND 2'!$N$5:$N$35,0)))</f>
        <v>6</v>
      </c>
      <c r="W19" s="19">
        <f>IF(R19=0,0,INDEX('Results ROUND 3'!$P$3:$P$34,MATCH($O19,'Results ROUND 3'!$N$3:$N$34,0)))</f>
        <v>6</v>
      </c>
      <c r="X19" s="19">
        <v>6</v>
      </c>
      <c r="Y19" s="19">
        <f>SUM(U19:X19)</f>
        <v>24</v>
      </c>
    </row>
    <row r="20" spans="1:25" ht="12.75" customHeight="1">
      <c r="A20" s="18">
        <v>18</v>
      </c>
      <c r="B20" s="86" t="s">
        <v>29</v>
      </c>
      <c r="C20" s="19">
        <f>INDEX('Results ROUND 1'!$C$4:$C$35,MATCH(B20,'Results ROUND 1'!$B$4:$B$35,0))</f>
        <v>146</v>
      </c>
      <c r="D20" s="19">
        <f>INDEX('Results ROUND 2'!$C$4:$C$35,MATCH(B20,'Results ROUND 2'!$B$4:$B$35,0))</f>
        <v>153</v>
      </c>
      <c r="E20" s="19">
        <f>IF(ISBLANK('Results ROUND 3'!$B$5),0,INDEX('Results ROUND 3'!$C$3:$C$35,MATCH($B20,'Results ROUND 3'!$B$3:$B$35,0)))</f>
        <v>159</v>
      </c>
      <c r="F20" s="19"/>
      <c r="G20" s="19">
        <f t="shared" si="4"/>
        <v>458</v>
      </c>
      <c r="H20" s="19">
        <f>IF(C20=0," ",INDEX('Results ROUND 1'!$D$4:$D$35,MATCH($B20,'Results ROUND 1'!$B$4:$B$35,0)))</f>
        <v>2</v>
      </c>
      <c r="I20" s="19">
        <f>IF(D20=0," ",INDEX('Results ROUND 2'!$D$5:$D$36,MATCH($B20,'Results ROUND 2'!$B$5:$B$36,0)))</f>
        <v>2</v>
      </c>
      <c r="J20" s="19">
        <f>IF(E20=0," ",INDEX('Results ROUND 3'!$D$3:$D$35,MATCH($B20,'Results ROUND 3'!$B$3:$B$35,0)))</f>
        <v>3</v>
      </c>
      <c r="K20" s="19"/>
      <c r="L20" s="19">
        <f t="shared" si="5"/>
        <v>7</v>
      </c>
      <c r="N20" s="20">
        <v>2</v>
      </c>
      <c r="O20" s="95" t="s">
        <v>26</v>
      </c>
      <c r="P20" s="84">
        <f>INDEX('Results ROUND 1'!$O$4:$O$35,MATCH(O20,'Results ROUND 1'!$N$4:$N$35,0))</f>
        <v>250</v>
      </c>
      <c r="Q20" s="19">
        <f>INDEX('Results ROUND 2'!$O$4:$O$35,MATCH(O20,'Results ROUND 2'!$N$4:$N$35,0))</f>
        <v>250</v>
      </c>
      <c r="R20" s="19">
        <f>IF(ISBLANK('Results ROUND 3'!$O$5),0,INDEX('Results ROUND 3'!$O$4:$O$34,MATCH($O20,'Results ROUND 3'!$N$4:$N$34,0)))</f>
        <v>261</v>
      </c>
      <c r="S20" s="19">
        <v>169</v>
      </c>
      <c r="T20" s="19">
        <f>SUM(P20:S20)</f>
        <v>930</v>
      </c>
      <c r="U20" s="19">
        <f>INDEX('Results ROUND 1'!$P$4:$P$35,MATCH(O20,'Results ROUND 1'!$N$4:$N$35,0))</f>
        <v>6</v>
      </c>
      <c r="V20" s="19">
        <f>IF(Q20=0,0,INDEX('Results ROUND 2'!$P$5:$P$35,MATCH($O20,'Results ROUND 2'!$N$5:$N$35,0)))</f>
        <v>6</v>
      </c>
      <c r="W20" s="19">
        <f>IF(R20=0,0,INDEX('Results ROUND 3'!$P$3:$P$34,MATCH($O20,'Results ROUND 3'!$N$3:$N$34,0)))</f>
        <v>6</v>
      </c>
      <c r="X20" s="19">
        <v>5</v>
      </c>
      <c r="Y20" s="19">
        <f>SUM(U20:X20)</f>
        <v>23</v>
      </c>
    </row>
    <row r="21" spans="1:25" ht="12.75" customHeight="1">
      <c r="A21" s="18">
        <v>19</v>
      </c>
      <c r="B21" s="86" t="s">
        <v>18</v>
      </c>
      <c r="C21" s="19">
        <f>INDEX('Results ROUND 1'!$C$4:$C$35,MATCH(B21,'Results ROUND 1'!$B$4:$B$35,0))</f>
        <v>137</v>
      </c>
      <c r="D21" s="19">
        <f>INDEX('Results ROUND 2'!$C$4:$C$35,MATCH(B21,'Results ROUND 2'!$B$4:$B$35,0))</f>
        <v>149</v>
      </c>
      <c r="E21" s="19">
        <f>IF(ISBLANK('Results ROUND 3'!$B$5),0,INDEX('Results ROUND 3'!$C$3:$C$35,MATCH($B21,'Results ROUND 3'!$B$3:$B$35,0)))</f>
        <v>164</v>
      </c>
      <c r="F21" s="19"/>
      <c r="G21" s="19">
        <f t="shared" si="4"/>
        <v>450</v>
      </c>
      <c r="H21" s="19">
        <f>IF(C21=0," ",INDEX('Results ROUND 1'!$D$4:$D$35,MATCH($B21,'Results ROUND 1'!$B$4:$B$35,0)))</f>
        <v>1</v>
      </c>
      <c r="I21" s="19">
        <f>IF(D21=0," ",INDEX('Results ROUND 2'!$D$5:$D$36,MATCH($B21,'Results ROUND 2'!$B$5:$B$36,0)))</f>
        <v>2</v>
      </c>
      <c r="J21" s="19">
        <f>IF(E21=0," ",INDEX('Results ROUND 3'!$D$3:$D$35,MATCH($B21,'Results ROUND 3'!$B$3:$B$35,0)))</f>
        <v>4</v>
      </c>
      <c r="K21" s="19"/>
      <c r="L21" s="19">
        <f t="shared" si="5"/>
        <v>7</v>
      </c>
      <c r="N21" s="20">
        <v>3</v>
      </c>
      <c r="O21" s="95" t="s">
        <v>86</v>
      </c>
      <c r="P21" s="84">
        <f>INDEX('Results ROUND 1'!$O$4:$O$35,MATCH(O21,'Results ROUND 1'!$N$4:$N$35,0))</f>
        <v>260</v>
      </c>
      <c r="Q21" s="19">
        <f>INDEX('Results ROUND 2'!$O$4:$O$35,MATCH(O21,'Results ROUND 2'!$N$4:$N$35,0))</f>
        <v>206</v>
      </c>
      <c r="R21" s="19">
        <f>IF(ISBLANK('Results ROUND 3'!$O$5),0,INDEX('Results ROUND 3'!$O$4:$O$34,MATCH($O21,'Results ROUND 3'!$N$4:$N$34,0)))</f>
        <v>242</v>
      </c>
      <c r="S21" s="19">
        <v>166</v>
      </c>
      <c r="T21" s="19">
        <f>SUM(P21:S21)</f>
        <v>874</v>
      </c>
      <c r="U21" s="19">
        <f>INDEX('Results ROUND 1'!$P$4:$P$35,MATCH(O21,'Results ROUND 1'!$N$4:$N$35,0))</f>
        <v>6</v>
      </c>
      <c r="V21" s="19">
        <f>IF(Q21=0,0,INDEX('Results ROUND 2'!$P$5:$P$35,MATCH($O21,'Results ROUND 2'!$N$5:$N$35,0)))</f>
        <v>5</v>
      </c>
      <c r="W21" s="19">
        <f>IF(R21=0,0,INDEX('Results ROUND 3'!$P$3:$P$34,MATCH($O21,'Results ROUND 3'!$N$3:$N$34,0)))</f>
        <v>6</v>
      </c>
      <c r="X21" s="19">
        <v>4</v>
      </c>
      <c r="Y21" s="19">
        <f>SUM(U21:X21)</f>
        <v>21</v>
      </c>
    </row>
    <row r="22" spans="1:25" ht="12.75" customHeight="1">
      <c r="A22" s="18">
        <v>20</v>
      </c>
      <c r="B22" s="86" t="s">
        <v>36</v>
      </c>
      <c r="C22" s="19">
        <f>INDEX('Results ROUND 1'!$C$4:$C$35,MATCH(B22,'Results ROUND 1'!$B$4:$B$35,0))</f>
        <v>141</v>
      </c>
      <c r="D22" s="19">
        <f>INDEX('Results ROUND 2'!$C$4:$C$35,MATCH(B22,'Results ROUND 2'!$B$4:$B$35,0))</f>
        <v>91</v>
      </c>
      <c r="E22" s="19">
        <f>IF(ISBLANK('Results ROUND 3'!$B$5),0,INDEX('Results ROUND 3'!$C$3:$C$35,MATCH($B22,'Results ROUND 3'!$B$3:$B$35,0)))</f>
        <v>162</v>
      </c>
      <c r="F22" s="19"/>
      <c r="G22" s="19">
        <f t="shared" si="4"/>
        <v>394</v>
      </c>
      <c r="H22" s="19">
        <f>IF(C22=0," ",INDEX('Results ROUND 1'!$D$4:$D$35,MATCH($B22,'Results ROUND 1'!$B$4:$B$35,0)))</f>
        <v>2</v>
      </c>
      <c r="I22" s="19">
        <f>IF(D22=0," ",INDEX('Results ROUND 2'!$D$5:$D$36,MATCH($B22,'Results ROUND 2'!$B$5:$B$36,0)))</f>
        <v>1</v>
      </c>
      <c r="J22" s="19">
        <f>IF(E22=0," ",INDEX('Results ROUND 3'!$D$3:$D$35,MATCH($B22,'Results ROUND 3'!$B$3:$B$35,0)))</f>
        <v>3</v>
      </c>
      <c r="K22" s="19"/>
      <c r="L22" s="19">
        <f t="shared" si="5"/>
        <v>6</v>
      </c>
      <c r="N22" s="20">
        <v>4</v>
      </c>
      <c r="O22" s="95" t="s">
        <v>102</v>
      </c>
      <c r="P22" s="84">
        <f>INDEX('Results ROUND 1'!$O$4:$O$35,MATCH(O22,'Results ROUND 1'!$N$4:$N$35,0))</f>
        <v>209</v>
      </c>
      <c r="Q22" s="19">
        <f>INDEX('Results ROUND 2'!$O$4:$O$35,MATCH(O22,'Results ROUND 2'!$N$4:$N$35,0))</f>
        <v>269</v>
      </c>
      <c r="R22" s="19">
        <f>IF(ISBLANK('Results ROUND 3'!$O$5),0,INDEX('Results ROUND 3'!$O$4:$O$34,MATCH($O22,'Results ROUND 3'!$N$4:$N$34,0)))</f>
        <v>224</v>
      </c>
      <c r="S22" s="19">
        <v>160</v>
      </c>
      <c r="T22" s="19">
        <f>SUM(P22:S22)</f>
        <v>862</v>
      </c>
      <c r="U22" s="19">
        <f>INDEX('Results ROUND 1'!$P$4:$P$35,MATCH(O22,'Results ROUND 1'!$N$4:$N$35,0))</f>
        <v>5</v>
      </c>
      <c r="V22" s="19">
        <f>IF(Q22=0,0,INDEX('Results ROUND 2'!$P$5:$P$35,MATCH($O22,'Results ROUND 2'!$N$5:$N$35,0)))</f>
        <v>6</v>
      </c>
      <c r="W22" s="19">
        <f>IF(R22=0,0,INDEX('Results ROUND 3'!$P$3:$P$34,MATCH($O22,'Results ROUND 3'!$N$3:$N$34,0)))</f>
        <v>5</v>
      </c>
      <c r="X22" s="19">
        <v>3</v>
      </c>
      <c r="Y22" s="19">
        <f>SUM(U22:X22)</f>
        <v>19</v>
      </c>
    </row>
    <row r="23" spans="1:25" ht="12.75" customHeight="1">
      <c r="A23" s="18">
        <v>21</v>
      </c>
      <c r="B23" s="86" t="s">
        <v>38</v>
      </c>
      <c r="C23" s="19">
        <f>INDEX('Results ROUND 1'!$C$4:$C$35,MATCH(B23,'Results ROUND 1'!$B$4:$B$35,0))</f>
        <v>138</v>
      </c>
      <c r="D23" s="19">
        <f>INDEX('Results ROUND 2'!$C$4:$C$35,MATCH(B23,'Results ROUND 2'!$B$4:$B$35,0))</f>
        <v>126</v>
      </c>
      <c r="E23" s="19">
        <f>IF(ISBLANK('Results ROUND 3'!$B$5),0,INDEX('Results ROUND 3'!$C$3:$C$35,MATCH($B23,'Results ROUND 3'!$B$3:$B$35,0)))</f>
        <v>134</v>
      </c>
      <c r="F23" s="19"/>
      <c r="G23" s="19">
        <f>SUM(C23:F23)</f>
        <v>398</v>
      </c>
      <c r="H23" s="19">
        <f>IF(C23=0," ",INDEX('Results ROUND 1'!$D$4:$D$35,MATCH($B23,'Results ROUND 1'!$B$4:$B$35,0)))</f>
        <v>1</v>
      </c>
      <c r="I23" s="19">
        <f>IF(D23=0," ",INDEX('Results ROUND 2'!$D$5:$D$36,MATCH($B23,'Results ROUND 2'!$B$5:$B$36,0)))</f>
        <v>2</v>
      </c>
      <c r="J23" s="19">
        <f>IF(E23=0," ",INDEX('Results ROUND 3'!$D$3:$D$35,MATCH($B23,'Results ROUND 3'!$B$3:$B$35,0)))</f>
        <v>1</v>
      </c>
      <c r="K23" s="19"/>
      <c r="L23" s="19">
        <f>SUM(H23:K23)</f>
        <v>4</v>
      </c>
      <c r="N23" s="20">
        <v>5</v>
      </c>
      <c r="O23" s="95" t="s">
        <v>41</v>
      </c>
      <c r="P23" s="84">
        <f>INDEX('Results ROUND 1'!$O$4:$O$35,MATCH(O23,'Results ROUND 1'!$N$4:$N$35,0))</f>
        <v>244</v>
      </c>
      <c r="Q23" s="19">
        <f>INDEX('Results ROUND 2'!$O$4:$O$35,MATCH(O23,'Results ROUND 2'!$N$4:$N$35,0))</f>
        <v>245</v>
      </c>
      <c r="R23" s="19">
        <f>IF(ISBLANK('Results ROUND 3'!$O$5),0,INDEX('Results ROUND 3'!$O$4:$O$34,MATCH($O23,'Results ROUND 3'!$N$4:$N$34,0)))</f>
        <v>205</v>
      </c>
      <c r="S23" s="19">
        <v>149</v>
      </c>
      <c r="T23" s="19">
        <f>SUM(P23:S23)</f>
        <v>843</v>
      </c>
      <c r="U23" s="19">
        <f>INDEX('Results ROUND 1'!$P$4:$P$35,MATCH(O23,'Results ROUND 1'!$N$4:$N$35,0))</f>
        <v>5</v>
      </c>
      <c r="V23" s="19">
        <f>IF(Q23=0,0,INDEX('Results ROUND 2'!$P$5:$P$35,MATCH($O23,'Results ROUND 2'!$N$5:$N$35,0)))</f>
        <v>5</v>
      </c>
      <c r="W23" s="19">
        <f>IF(R23=0,0,INDEX('Results ROUND 3'!$P$3:$P$34,MATCH($O23,'Results ROUND 3'!$N$3:$N$34,0)))</f>
        <v>4</v>
      </c>
      <c r="X23" s="19">
        <v>2</v>
      </c>
      <c r="Y23" s="19">
        <f>SUM(U23:X23)</f>
        <v>16</v>
      </c>
    </row>
    <row r="24" spans="1:25" ht="12.75" customHeight="1">
      <c r="A24" s="18">
        <v>22</v>
      </c>
      <c r="B24" s="86" t="s">
        <v>91</v>
      </c>
      <c r="C24" s="19">
        <f>INDEX('Results ROUND 1'!$C$4:$C$35,MATCH(B24,'Results ROUND 1'!$B$4:$B$35,0))</f>
        <v>143</v>
      </c>
      <c r="D24" s="19">
        <f>INDEX('Results ROUND 2'!$C$4:$C$35,MATCH(B24,'Results ROUND 2'!$B$4:$B$35,0))</f>
        <v>102</v>
      </c>
      <c r="E24" s="19">
        <f>IF(ISBLANK('Results ROUND 3'!$B$5),0,INDEX('Results ROUND 3'!$C$3:$C$35,MATCH($B24,'Results ROUND 3'!$B$3:$B$35,0)))</f>
        <v>102</v>
      </c>
      <c r="F24" s="19"/>
      <c r="G24" s="19">
        <f>SUM(C24:F24)</f>
        <v>347</v>
      </c>
      <c r="H24" s="19">
        <f>IF(C24=0," ",INDEX('Results ROUND 1'!$D$4:$D$35,MATCH($B24,'Results ROUND 1'!$B$4:$B$35,0)))</f>
        <v>2</v>
      </c>
      <c r="I24" s="19">
        <f>IF(D24=0," ",INDEX('Results ROUND 2'!$D$5:$D$36,MATCH($B24,'Results ROUND 2'!$B$5:$B$36,0)))</f>
        <v>1</v>
      </c>
      <c r="J24" s="19">
        <f>IF(E24=0," ",INDEX('Results ROUND 3'!$D$3:$D$35,MATCH($B24,'Results ROUND 3'!$B$3:$B$35,0)))</f>
        <v>1</v>
      </c>
      <c r="K24" s="19"/>
      <c r="L24" s="19">
        <f>SUM(H24:K24)</f>
        <v>4</v>
      </c>
      <c r="M24" s="3"/>
      <c r="N24" s="20">
        <v>6</v>
      </c>
      <c r="O24" s="96" t="s">
        <v>22</v>
      </c>
      <c r="P24" s="84">
        <f>INDEX('Results ROUND 1'!$O$4:$O$35,MATCH(O24,'Results ROUND 1'!$N$4:$N$35,0))</f>
        <v>234</v>
      </c>
      <c r="Q24" s="19">
        <f>INDEX('Results ROUND 2'!$O$4:$O$35,MATCH(O24,'Results ROUND 2'!$N$4:$N$35,0))</f>
        <v>218</v>
      </c>
      <c r="R24" s="19">
        <f>IF(ISBLANK('Results ROUND 3'!$O$5),0,INDEX('Results ROUND 3'!$O$4:$O$34,MATCH($O24,'Results ROUND 3'!$N$4:$N$34,0)))</f>
        <v>230</v>
      </c>
      <c r="S24" s="19">
        <v>143</v>
      </c>
      <c r="T24" s="19">
        <f>SUM(P24:S24)</f>
        <v>825</v>
      </c>
      <c r="U24" s="19">
        <f>INDEX('Results ROUND 1'!$P$4:$P$35,MATCH(O24,'Results ROUND 1'!$N$4:$N$35,0))</f>
        <v>4</v>
      </c>
      <c r="V24" s="19">
        <f>IF(Q24=0,0,INDEX('Results ROUND 2'!$P$5:$P$35,MATCH($O24,'Results ROUND 2'!$N$5:$N$35,0)))</f>
        <v>5</v>
      </c>
      <c r="W24" s="19">
        <f>IF(R24=0,0,INDEX('Results ROUND 3'!$P$3:$P$34,MATCH($O24,'Results ROUND 3'!$N$3:$N$34,0)))</f>
        <v>5</v>
      </c>
      <c r="X24" s="19">
        <v>1</v>
      </c>
      <c r="Y24" s="19">
        <f>SUM(U24:X24)</f>
        <v>15</v>
      </c>
    </row>
    <row r="25" spans="1:25" ht="12.75" customHeight="1">
      <c r="A25" s="18">
        <v>23</v>
      </c>
      <c r="B25" s="86" t="s">
        <v>9</v>
      </c>
      <c r="C25" s="19">
        <f>INDEX('Results ROUND 1'!$C$4:$C$35,MATCH(B25,'Results ROUND 1'!$B$4:$B$35,0))</f>
        <v>112</v>
      </c>
      <c r="D25" s="19">
        <f>INDEX('Results ROUND 2'!$C$4:$C$35,MATCH(B25,'Results ROUND 2'!$B$4:$B$35,0))</f>
        <v>127</v>
      </c>
      <c r="E25" s="19">
        <f>IF(ISBLANK('Results ROUND 3'!$B$5),0,INDEX('Results ROUND 3'!$C$3:$C$35,MATCH($B25,'Results ROUND 3'!$B$3:$B$35,0)))</f>
        <v>138</v>
      </c>
      <c r="F25" s="19"/>
      <c r="G25" s="19">
        <f>SUM(C25:F25)</f>
        <v>377</v>
      </c>
      <c r="H25" s="19">
        <f>IF(C25=0," ",INDEX('Results ROUND 1'!$D$4:$D$35,MATCH($B25,'Results ROUND 1'!$B$4:$B$35,0)))</f>
        <v>1</v>
      </c>
      <c r="I25" s="19">
        <f>IF(D25=0," ",INDEX('Results ROUND 2'!$D$5:$D$36,MATCH($B25,'Results ROUND 2'!$B$5:$B$36,0)))</f>
        <v>1</v>
      </c>
      <c r="J25" s="19">
        <f>IF(E25=0," ",INDEX('Results ROUND 3'!$D$3:$D$35,MATCH($B25,'Results ROUND 3'!$B$3:$B$35,0)))</f>
        <v>1</v>
      </c>
      <c r="K25" s="19"/>
      <c r="L25" s="19">
        <f>SUM(H25:K25)</f>
        <v>3</v>
      </c>
      <c r="M25" s="3"/>
      <c r="N25" s="20">
        <v>7</v>
      </c>
      <c r="O25" s="96" t="s">
        <v>99</v>
      </c>
      <c r="P25" s="84">
        <f>INDEX('Results ROUND 1'!$O$4:$O$35,MATCH(O25,'Results ROUND 1'!$N$4:$N$35,0))</f>
        <v>234</v>
      </c>
      <c r="Q25" s="19">
        <f>INDEX('Results ROUND 2'!$O$4:$O$35,MATCH(O25,'Results ROUND 2'!$N$4:$N$35,0))</f>
        <v>219</v>
      </c>
      <c r="R25" s="19">
        <f>IF(ISBLANK('Results ROUND 3'!$O$5),0,INDEX('Results ROUND 3'!$O$4:$O$34,MATCH($O25,'Results ROUND 3'!$N$4:$N$34,0)))</f>
        <v>188</v>
      </c>
      <c r="S25" s="19"/>
      <c r="T25" s="19">
        <f aca="true" t="shared" si="6" ref="T25:T34">SUM(P25:S25)</f>
        <v>641</v>
      </c>
      <c r="U25" s="19">
        <f>INDEX('Results ROUND 1'!$P$4:$P$35,MATCH(O25,'Results ROUND 1'!$N$4:$N$35,0))</f>
        <v>5</v>
      </c>
      <c r="V25" s="19">
        <f>IF(Q25=0,0,INDEX('Results ROUND 2'!$P$5:$P$35,MATCH($O25,'Results ROUND 2'!$N$5:$N$35,0)))</f>
        <v>4</v>
      </c>
      <c r="W25" s="19">
        <f>IF(R25=0,0,INDEX('Results ROUND 3'!$P$3:$P$34,MATCH($O25,'Results ROUND 3'!$N$3:$N$34,0)))</f>
        <v>4</v>
      </c>
      <c r="X25" s="19"/>
      <c r="Y25" s="19">
        <f aca="true" t="shared" si="7" ref="Y25:Y34">SUM(U25:X25)</f>
        <v>13</v>
      </c>
    </row>
    <row r="26" spans="1:25" ht="12.75" customHeight="1">
      <c r="A26" s="181">
        <v>24</v>
      </c>
      <c r="B26" s="182" t="s">
        <v>90</v>
      </c>
      <c r="C26" s="178">
        <f>INDEX('Results ROUND 1'!$C$4:$C$35,MATCH(B26,'Results ROUND 1'!$B$4:$B$35,0))</f>
        <v>139</v>
      </c>
      <c r="D26" s="178">
        <f>INDEX('Results ROUND 2'!$C$4:$C$35,MATCH(B26,'Results ROUND 2'!$B$4:$B$35,0))</f>
        <v>138</v>
      </c>
      <c r="E26" s="178">
        <f>IF(ISBLANK('Results ROUND 3'!$B$5),0,INDEX('Results ROUND 3'!$C$3:$C$35,MATCH($B26,'Results ROUND 3'!$B$3:$B$35,0)))</f>
        <v>96</v>
      </c>
      <c r="F26" s="178"/>
      <c r="G26" s="178">
        <f>SUM(C26:F26)</f>
        <v>373</v>
      </c>
      <c r="H26" s="178">
        <f>IF(C26=0," ",INDEX('Results ROUND 1'!$D$4:$D$35,MATCH($B26,'Results ROUND 1'!$B$4:$B$35,0)))</f>
        <v>1</v>
      </c>
      <c r="I26" s="178">
        <f>IF(D26=0," ",INDEX('Results ROUND 2'!$D$5:$D$36,MATCH($B26,'Results ROUND 2'!$B$5:$B$36,0)))</f>
        <v>1</v>
      </c>
      <c r="J26" s="178">
        <f>IF(E26=0," ",INDEX('Results ROUND 3'!$D$3:$D$35,MATCH($B26,'Results ROUND 3'!$B$3:$B$35,0)))</f>
        <v>1</v>
      </c>
      <c r="K26" s="178"/>
      <c r="L26" s="178">
        <f>SUM(H26:K26)</f>
        <v>3</v>
      </c>
      <c r="M26" s="3"/>
      <c r="N26" s="20">
        <v>8</v>
      </c>
      <c r="O26" s="95" t="s">
        <v>104</v>
      </c>
      <c r="P26" s="84">
        <f>INDEX('Results ROUND 1'!$O$4:$O$35,MATCH(O26,'Results ROUND 1'!$N$4:$N$35,0))</f>
        <v>195</v>
      </c>
      <c r="Q26" s="19">
        <f>INDEX('Results ROUND 2'!$O$4:$O$35,MATCH(O26,'Results ROUND 2'!$N$4:$N$35,0))</f>
        <v>172</v>
      </c>
      <c r="R26" s="19">
        <f>IF(ISBLANK('Results ROUND 3'!$O$5),0,INDEX('Results ROUND 3'!$O$4:$O$34,MATCH($O26,'Results ROUND 3'!$N$4:$N$34,0)))</f>
        <v>218</v>
      </c>
      <c r="S26" s="19"/>
      <c r="T26" s="19">
        <f t="shared" si="6"/>
        <v>585</v>
      </c>
      <c r="U26" s="19">
        <f>INDEX('Results ROUND 1'!$P$4:$P$35,MATCH(O26,'Results ROUND 1'!$N$4:$N$35,0))</f>
        <v>4</v>
      </c>
      <c r="V26" s="19">
        <f>IF(Q26=0,0,INDEX('Results ROUND 2'!$P$5:$P$35,MATCH($O26,'Results ROUND 2'!$N$5:$N$35,0)))</f>
        <v>3</v>
      </c>
      <c r="W26" s="19">
        <f>IF(R26=0,0,INDEX('Results ROUND 3'!$P$3:$P$34,MATCH($O26,'Results ROUND 3'!$N$3:$N$34,0)))</f>
        <v>5</v>
      </c>
      <c r="X26" s="19"/>
      <c r="Y26" s="19">
        <f t="shared" si="7"/>
        <v>12</v>
      </c>
    </row>
    <row r="27" spans="1:25" ht="12.75" customHeight="1">
      <c r="A27" s="60"/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3"/>
      <c r="N27" s="20">
        <v>9</v>
      </c>
      <c r="O27" s="97" t="s">
        <v>10</v>
      </c>
      <c r="P27" s="84">
        <f>INDEX('Results ROUND 1'!$O$4:$O$35,MATCH(O27,'Results ROUND 1'!$N$4:$N$35,0))</f>
        <v>182</v>
      </c>
      <c r="Q27" s="19">
        <f>INDEX('Results ROUND 2'!$O$4:$O$35,MATCH(O27,'Results ROUND 2'!$N$4:$N$35,0))</f>
        <v>195</v>
      </c>
      <c r="R27" s="19">
        <f>IF(ISBLANK('Results ROUND 3'!$O$5),0,INDEX('Results ROUND 3'!$O$4:$O$34,MATCH($O27,'Results ROUND 3'!$N$4:$N$34,0)))</f>
        <v>189</v>
      </c>
      <c r="S27" s="19"/>
      <c r="T27" s="19">
        <f t="shared" si="6"/>
        <v>566</v>
      </c>
      <c r="U27" s="19">
        <f>INDEX('Results ROUND 1'!$P$4:$P$35,MATCH(O27,'Results ROUND 1'!$N$4:$N$35,0))</f>
        <v>4</v>
      </c>
      <c r="V27" s="19">
        <f>IF(Q27=0,0,INDEX('Results ROUND 2'!$P$5:$P$35,MATCH($O27,'Results ROUND 2'!$N$5:$N$35,0)))</f>
        <v>4</v>
      </c>
      <c r="W27" s="19">
        <f>IF(R27=0,0,INDEX('Results ROUND 3'!$P$3:$P$34,MATCH($O27,'Results ROUND 3'!$N$3:$N$34,0)))</f>
        <v>3</v>
      </c>
      <c r="X27" s="19"/>
      <c r="Y27" s="19">
        <f t="shared" si="7"/>
        <v>11</v>
      </c>
    </row>
    <row r="28" spans="1:25" ht="12.75" customHeight="1">
      <c r="A28" s="98"/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1"/>
      <c r="N28" s="20">
        <v>10</v>
      </c>
      <c r="O28" s="95" t="s">
        <v>83</v>
      </c>
      <c r="P28" s="84">
        <f>INDEX('Results ROUND 1'!$O$4:$O$35,MATCH(O28,'Results ROUND 1'!$N$4:$N$35,0))</f>
        <v>170</v>
      </c>
      <c r="Q28" s="19">
        <f>INDEX('Results ROUND 2'!$O$4:$O$35,MATCH(O28,'Results ROUND 2'!$N$4:$N$35,0))</f>
        <v>179</v>
      </c>
      <c r="R28" s="19">
        <f>IF(ISBLANK('Results ROUND 3'!$O$5),0,INDEX('Results ROUND 3'!$O$4:$O$34,MATCH($O28,'Results ROUND 3'!$N$4:$N$34,0)))</f>
        <v>175</v>
      </c>
      <c r="S28" s="19"/>
      <c r="T28" s="19">
        <f t="shared" si="6"/>
        <v>524</v>
      </c>
      <c r="U28" s="19">
        <f>INDEX('Results ROUND 1'!$P$4:$P$35,MATCH(O28,'Results ROUND 1'!$N$4:$N$35,0))</f>
        <v>3</v>
      </c>
      <c r="V28" s="19">
        <f>IF(Q28=0,0,INDEX('Results ROUND 2'!$P$5:$P$35,MATCH($O28,'Results ROUND 2'!$N$5:$N$35,0)))</f>
        <v>4</v>
      </c>
      <c r="W28" s="19">
        <f>IF(R28=0,0,INDEX('Results ROUND 3'!$P$3:$P$34,MATCH($O28,'Results ROUND 3'!$N$3:$N$34,0)))</f>
        <v>3</v>
      </c>
      <c r="X28" s="19"/>
      <c r="Y28" s="19">
        <f t="shared" si="7"/>
        <v>10</v>
      </c>
    </row>
    <row r="29" spans="1:25" ht="12.75" customHeight="1">
      <c r="A29" s="61"/>
      <c r="B29" s="57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3"/>
      <c r="N29" s="20">
        <v>11</v>
      </c>
      <c r="O29" s="95" t="s">
        <v>121</v>
      </c>
      <c r="P29" s="84">
        <f>INDEX('Results ROUND 1'!$O$4:$O$35,MATCH(O29,'Results ROUND 1'!$N$4:$N$35,0))</f>
        <v>137</v>
      </c>
      <c r="Q29" s="19">
        <f>INDEX('Results ROUND 2'!$O$4:$O$35,MATCH(O29,'Results ROUND 2'!$N$4:$N$35,0))</f>
        <v>139</v>
      </c>
      <c r="R29" s="19">
        <f>IF(ISBLANK('Results ROUND 3'!$O$5),0,INDEX('Results ROUND 3'!$O$4:$O$34,MATCH($O29,'Results ROUND 3'!$N$4:$N$34,0)))</f>
        <v>195</v>
      </c>
      <c r="S29" s="19"/>
      <c r="T29" s="19">
        <f t="shared" si="6"/>
        <v>471</v>
      </c>
      <c r="U29" s="19">
        <f>INDEX('Results ROUND 1'!$P$4:$P$35,MATCH(O29,'Results ROUND 1'!$N$4:$N$35,0))</f>
        <v>3</v>
      </c>
      <c r="V29" s="19">
        <f>IF(Q29=0,0,INDEX('Results ROUND 2'!$P$5:$P$35,MATCH($O29,'Results ROUND 2'!$N$5:$N$35,0)))</f>
        <v>3</v>
      </c>
      <c r="W29" s="19">
        <f>IF(R29=0,0,INDEX('Results ROUND 3'!$P$3:$P$34,MATCH($O29,'Results ROUND 3'!$N$3:$N$34,0)))</f>
        <v>4</v>
      </c>
      <c r="X29" s="19"/>
      <c r="Y29" s="19">
        <f t="shared" si="7"/>
        <v>10</v>
      </c>
    </row>
    <row r="30" spans="1:25" ht="12.75" customHeight="1">
      <c r="A30" s="61"/>
      <c r="B30" s="57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3"/>
      <c r="N30" s="20">
        <v>12</v>
      </c>
      <c r="O30" s="97" t="s">
        <v>34</v>
      </c>
      <c r="P30" s="84">
        <f>INDEX('Results ROUND 1'!$O$4:$O$35,MATCH(O30,'Results ROUND 1'!$N$4:$N$35,0))</f>
        <v>193</v>
      </c>
      <c r="Q30" s="19">
        <f>INDEX('Results ROUND 2'!$O$4:$O$35,MATCH(O30,'Results ROUND 2'!$N$4:$N$35,0))</f>
        <v>158</v>
      </c>
      <c r="R30" s="19">
        <f>IF(ISBLANK('Results ROUND 3'!$O$5),0,INDEX('Results ROUND 3'!$O$4:$O$34,MATCH($O30,'Results ROUND 3'!$N$4:$N$34,0)))</f>
        <v>148</v>
      </c>
      <c r="S30" s="19"/>
      <c r="T30" s="19">
        <f t="shared" si="6"/>
        <v>499</v>
      </c>
      <c r="U30" s="19">
        <f>INDEX('Results ROUND 1'!$P$4:$P$35,MATCH(O30,'Results ROUND 1'!$N$4:$N$35,0))</f>
        <v>3</v>
      </c>
      <c r="V30" s="19">
        <f>IF(Q30=0,0,INDEX('Results ROUND 2'!$P$5:$P$35,MATCH($O30,'Results ROUND 2'!$N$5:$N$35,0)))</f>
        <v>3</v>
      </c>
      <c r="W30" s="19">
        <f>IF(R30=0,0,INDEX('Results ROUND 3'!$P$3:$P$34,MATCH($O30,'Results ROUND 3'!$N$3:$N$34,0)))</f>
        <v>2</v>
      </c>
      <c r="X30" s="19"/>
      <c r="Y30" s="19">
        <f t="shared" si="7"/>
        <v>8</v>
      </c>
    </row>
    <row r="31" spans="1:25" ht="12.75" customHeight="1">
      <c r="A31" s="61"/>
      <c r="B31" s="61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3"/>
      <c r="N31" s="20">
        <v>13</v>
      </c>
      <c r="O31" s="96" t="s">
        <v>98</v>
      </c>
      <c r="P31" s="84">
        <f>INDEX('Results ROUND 1'!$O$4:$O$35,MATCH(O31,'Results ROUND 1'!$N$4:$N$35,0))</f>
        <v>67</v>
      </c>
      <c r="Q31" s="19">
        <f>INDEX('Results ROUND 2'!$O$4:$O$35,MATCH(O31,'Results ROUND 2'!$N$4:$N$35,0))</f>
        <v>107</v>
      </c>
      <c r="R31" s="19">
        <f>IF(ISBLANK('Results ROUND 3'!$O$5),0,INDEX('Results ROUND 3'!$O$4:$O$34,MATCH($O31,'Results ROUND 3'!$N$4:$N$34,0)))</f>
        <v>126</v>
      </c>
      <c r="S31" s="19"/>
      <c r="T31" s="19">
        <f t="shared" si="6"/>
        <v>300</v>
      </c>
      <c r="U31" s="19">
        <f>INDEX('Results ROUND 1'!$P$4:$P$35,MATCH(O31,'Results ROUND 1'!$N$4:$N$35,0))</f>
        <v>2</v>
      </c>
      <c r="V31" s="19">
        <f>IF(Q31=0,0,INDEX('Results ROUND 2'!$P$5:$P$35,MATCH($O31,'Results ROUND 2'!$N$5:$N$35,0)))</f>
        <v>2</v>
      </c>
      <c r="W31" s="19">
        <f>IF(R31=0,0,INDEX('Results ROUND 3'!$P$3:$P$34,MATCH($O31,'Results ROUND 3'!$N$3:$N$34,0)))</f>
        <v>3</v>
      </c>
      <c r="X31" s="19"/>
      <c r="Y31" s="19">
        <f t="shared" si="7"/>
        <v>7</v>
      </c>
    </row>
    <row r="32" spans="1:25" ht="12.75" customHeight="1">
      <c r="A32" s="61"/>
      <c r="B32" s="101"/>
      <c r="C32" s="65"/>
      <c r="D32" s="65"/>
      <c r="E32" s="65"/>
      <c r="F32" s="102"/>
      <c r="G32" s="65"/>
      <c r="H32" s="65"/>
      <c r="I32" s="65"/>
      <c r="J32" s="65"/>
      <c r="K32" s="65"/>
      <c r="L32" s="65"/>
      <c r="M32" s="3"/>
      <c r="N32" s="20">
        <v>14</v>
      </c>
      <c r="O32" s="95" t="s">
        <v>25</v>
      </c>
      <c r="P32" s="84">
        <f>INDEX('Results ROUND 1'!$O$4:$O$35,MATCH(O32,'Results ROUND 1'!$N$4:$N$35,0))</f>
        <v>120</v>
      </c>
      <c r="Q32" s="19">
        <f>INDEX('Results ROUND 2'!$O$4:$O$35,MATCH(O32,'Results ROUND 2'!$N$4:$N$35,0))</f>
        <v>147</v>
      </c>
      <c r="R32" s="19">
        <f>IF(ISBLANK('Results ROUND 3'!$O$5),0,INDEX('Results ROUND 3'!$O$4:$O$34,MATCH($O32,'Results ROUND 3'!$N$4:$N$34,0)))</f>
        <v>98</v>
      </c>
      <c r="S32" s="19"/>
      <c r="T32" s="19">
        <f t="shared" si="6"/>
        <v>365</v>
      </c>
      <c r="U32" s="19">
        <f>INDEX('Results ROUND 1'!$P$4:$P$35,MATCH(O32,'Results ROUND 1'!$N$4:$N$35,0))</f>
        <v>2</v>
      </c>
      <c r="V32" s="19">
        <f>IF(Q32=0,0,INDEX('Results ROUND 2'!$P$5:$P$35,MATCH($O32,'Results ROUND 2'!$N$5:$N$35,0)))</f>
        <v>2</v>
      </c>
      <c r="W32" s="19">
        <f>IF(R32=0,0,INDEX('Results ROUND 3'!$P$3:$P$34,MATCH($O32,'Results ROUND 3'!$N$3:$N$34,0)))</f>
        <v>2</v>
      </c>
      <c r="X32" s="16"/>
      <c r="Y32" s="19">
        <f t="shared" si="7"/>
        <v>6</v>
      </c>
    </row>
    <row r="33" spans="1:25" ht="12.75" customHeight="1">
      <c r="A33" s="61"/>
      <c r="B33" s="57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3"/>
      <c r="N33" s="179">
        <v>15</v>
      </c>
      <c r="O33" s="97" t="s">
        <v>37</v>
      </c>
      <c r="P33" s="66">
        <f>INDEX('Results ROUND 1'!$O$4:$O$35,MATCH(O33,'Results ROUND 1'!$N$4:$N$35,0))</f>
        <v>108</v>
      </c>
      <c r="Q33" s="180">
        <f>INDEX('Results ROUND 2'!$O$4:$O$35,MATCH(O33,'Results ROUND 2'!$N$4:$N$35,0))</f>
        <v>102</v>
      </c>
      <c r="R33" s="180">
        <f>IF(ISBLANK('Results ROUND 3'!$O$5),0,INDEX('Results ROUND 3'!$O$4:$O$34,MATCH($O33,'Results ROUND 3'!$N$4:$N$34,0)))</f>
        <v>107</v>
      </c>
      <c r="S33" s="180"/>
      <c r="T33" s="180">
        <f t="shared" si="6"/>
        <v>317</v>
      </c>
      <c r="U33" s="180">
        <f>INDEX('Results ROUND 1'!$P$4:$P$35,MATCH(O33,'Results ROUND 1'!$N$4:$N$35,0))</f>
        <v>2</v>
      </c>
      <c r="V33" s="180">
        <f>IF(Q33=0,0,INDEX('Results ROUND 2'!$P$5:$P$35,MATCH($O33,'Results ROUND 2'!$N$5:$N$35,0)))</f>
        <v>2</v>
      </c>
      <c r="W33" s="180">
        <f>IF(R33=0,0,INDEX('Results ROUND 3'!$P$3:$P$34,MATCH($O33,'Results ROUND 3'!$N$3:$N$34,0)))</f>
        <v>2</v>
      </c>
      <c r="X33" s="180"/>
      <c r="Y33" s="180">
        <f t="shared" si="7"/>
        <v>6</v>
      </c>
    </row>
    <row r="34" spans="1:26" ht="12.75" customHeight="1">
      <c r="A34" s="61"/>
      <c r="B34" s="101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3"/>
      <c r="N34" s="64"/>
      <c r="O34" s="129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2"/>
    </row>
    <row r="35" spans="1:26" ht="12.75" customHeight="1">
      <c r="A35" s="61"/>
      <c r="B35" s="57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3"/>
      <c r="N35" s="64"/>
      <c r="O35" s="129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2"/>
    </row>
    <row r="36" spans="1:13" ht="12.75" customHeight="1">
      <c r="A36" s="61"/>
      <c r="B36" s="61"/>
      <c r="C36" s="65"/>
      <c r="D36" s="65"/>
      <c r="E36" s="65"/>
      <c r="F36" s="102"/>
      <c r="G36" s="65"/>
      <c r="H36" s="65"/>
      <c r="I36" s="65"/>
      <c r="J36" s="65"/>
      <c r="K36" s="65"/>
      <c r="L36" s="65"/>
      <c r="M36" s="3"/>
    </row>
    <row r="37" spans="1:25" ht="12.75" customHeight="1">
      <c r="A37" s="61"/>
      <c r="B37" s="57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3"/>
      <c r="N37" s="5"/>
      <c r="O37" s="57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2.75" customHeight="1">
      <c r="A38" s="61"/>
      <c r="B38" s="83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3"/>
      <c r="N38" s="5"/>
      <c r="O38" s="8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2.75" customHeight="1">
      <c r="A39" s="61"/>
      <c r="B39" s="57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3"/>
      <c r="N39" s="5"/>
      <c r="O39" s="57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2.75" customHeight="1">
      <c r="A40" s="61"/>
      <c r="B40" s="8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3"/>
      <c r="N40" s="5"/>
      <c r="O40" s="57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38" s="60" customFormat="1" ht="12" customHeight="1">
      <c r="A41" s="61"/>
      <c r="B41" s="57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57"/>
      <c r="N41" s="64"/>
      <c r="O41" s="57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2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</row>
    <row r="42" spans="2:26" s="61" customFormat="1" ht="12" customHeight="1">
      <c r="B42" s="57"/>
      <c r="C42" s="65"/>
      <c r="D42" s="65"/>
      <c r="E42" s="65"/>
      <c r="F42" s="65"/>
      <c r="G42" s="65"/>
      <c r="H42" s="65"/>
      <c r="I42" s="65"/>
      <c r="J42" s="65"/>
      <c r="K42" s="65"/>
      <c r="L42" s="65"/>
      <c r="N42" s="62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2"/>
    </row>
    <row r="43" spans="2:26" s="61" customFormat="1" ht="12" customHeight="1">
      <c r="B43" s="57"/>
      <c r="C43" s="65"/>
      <c r="D43" s="65"/>
      <c r="E43" s="65"/>
      <c r="F43" s="65"/>
      <c r="G43" s="65"/>
      <c r="H43" s="65"/>
      <c r="I43" s="65"/>
      <c r="J43" s="65"/>
      <c r="K43" s="65"/>
      <c r="L43" s="65"/>
      <c r="N43" s="64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2"/>
    </row>
    <row r="44" ht="12.75">
      <c r="C44" s="2"/>
    </row>
    <row r="54" ht="12" customHeight="1"/>
  </sheetData>
  <sheetProtection/>
  <mergeCells count="4">
    <mergeCell ref="P1:T1"/>
    <mergeCell ref="U1:Y1"/>
    <mergeCell ref="C1:G1"/>
    <mergeCell ref="H1:L1"/>
  </mergeCells>
  <printOptions horizontalCentered="1" verticalCentered="1"/>
  <pageMargins left="0.4330708661417323" right="0.3937007874015748" top="0.1968503937007874" bottom="0.1968503937007874" header="0.1968503937007874" footer="0.1968503937007874"/>
  <pageSetup fitToHeight="1" fitToWidth="1" horizontalDpi="600" verticalDpi="600" orientation="landscape" paperSize="9" scale="96" r:id="rId1"/>
  <headerFooter alignWithMargins="0">
    <oddHeader>&amp;C&amp;"Arial,Bold"&amp;12Nuneaton and District Junior Swim League - Table 2017
(Affiliated to West Midland Region ASA)</oddHeader>
    <oddFooter>&amp;C&amp;"Arial,Bold Italic"&amp;12Sponsored by SRS &amp;"Arial,Regular"&amp;11Leisure
All Galas under ASA Law and ASA Technical Rules of Swimming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00390625" style="24" customWidth="1"/>
    <col min="2" max="2" width="5.00390625" style="0" customWidth="1"/>
    <col min="3" max="3" width="21.421875" style="0" customWidth="1"/>
    <col min="4" max="4" width="5.28125" style="25" customWidth="1"/>
    <col min="5" max="5" width="5.421875" style="24" customWidth="1"/>
    <col min="6" max="6" width="23.00390625" style="0" customWidth="1"/>
    <col min="7" max="7" width="4.7109375" style="26" customWidth="1"/>
    <col min="8" max="8" width="4.140625" style="24" customWidth="1"/>
    <col min="9" max="9" width="22.00390625" style="0" customWidth="1"/>
    <col min="10" max="10" width="4.421875" style="26" customWidth="1"/>
    <col min="11" max="11" width="4.28125" style="24" customWidth="1"/>
    <col min="12" max="12" width="22.28125" style="0" customWidth="1"/>
    <col min="13" max="13" width="4.7109375" style="26" customWidth="1"/>
  </cols>
  <sheetData>
    <row r="1" spans="1:13" s="27" customFormat="1" ht="22.5" customHeight="1">
      <c r="A1" s="30" t="s">
        <v>122</v>
      </c>
      <c r="B1" s="30"/>
      <c r="C1" s="30"/>
      <c r="D1" s="103"/>
      <c r="E1" s="30"/>
      <c r="F1" s="30"/>
      <c r="G1" s="103"/>
      <c r="H1" s="30"/>
      <c r="I1" s="30"/>
      <c r="J1" s="103"/>
      <c r="K1" s="30"/>
      <c r="L1" s="30"/>
      <c r="M1" s="104"/>
    </row>
    <row r="2" spans="1:13" s="27" customFormat="1" ht="26.25" customHeight="1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04"/>
    </row>
    <row r="3" spans="1:13" s="3" customFormat="1" ht="12.75" customHeight="1">
      <c r="A3" s="33"/>
      <c r="C3" s="31" t="s">
        <v>114</v>
      </c>
      <c r="D3" s="104"/>
      <c r="E3" s="35"/>
      <c r="F3" s="31" t="s">
        <v>106</v>
      </c>
      <c r="G3" s="104"/>
      <c r="H3" s="36"/>
      <c r="I3" s="11" t="s">
        <v>123</v>
      </c>
      <c r="J3" s="105"/>
      <c r="K3" s="33"/>
      <c r="L3" s="11" t="s">
        <v>124</v>
      </c>
      <c r="M3" s="105"/>
    </row>
    <row r="4" spans="1:14" s="3" customFormat="1" ht="12.75" customHeight="1">
      <c r="A4" s="34"/>
      <c r="B4" s="11"/>
      <c r="C4" s="68" t="s">
        <v>125</v>
      </c>
      <c r="D4" s="106"/>
      <c r="E4" s="34"/>
      <c r="F4" s="6" t="s">
        <v>107</v>
      </c>
      <c r="G4" s="107"/>
      <c r="H4" s="36"/>
      <c r="I4" t="s">
        <v>112</v>
      </c>
      <c r="J4" s="108"/>
      <c r="K4" s="34"/>
      <c r="L4" t="s">
        <v>108</v>
      </c>
      <c r="M4" s="108"/>
      <c r="N4" s="11"/>
    </row>
    <row r="5" spans="1:14" s="11" customFormat="1" ht="12.75" customHeight="1">
      <c r="A5" s="33" t="s">
        <v>43</v>
      </c>
      <c r="B5" s="67">
        <v>1</v>
      </c>
      <c r="C5" s="67" t="s">
        <v>24</v>
      </c>
      <c r="D5" s="106" t="s">
        <v>126</v>
      </c>
      <c r="E5" s="33" t="s">
        <v>44</v>
      </c>
      <c r="F5" s="69" t="s">
        <v>87</v>
      </c>
      <c r="G5" s="109"/>
      <c r="H5" s="33" t="s">
        <v>45</v>
      </c>
      <c r="I5" s="70" t="s">
        <v>36</v>
      </c>
      <c r="J5" s="108" t="s">
        <v>126</v>
      </c>
      <c r="K5" s="33" t="s">
        <v>46</v>
      </c>
      <c r="L5" s="67" t="s">
        <v>15</v>
      </c>
      <c r="M5" s="108" t="s">
        <v>126</v>
      </c>
      <c r="N5" s="3"/>
    </row>
    <row r="6" spans="1:13" s="3" customFormat="1" ht="12.75" customHeight="1">
      <c r="A6" s="33" t="s">
        <v>47</v>
      </c>
      <c r="B6" s="3">
        <v>2</v>
      </c>
      <c r="C6" s="3" t="s">
        <v>18</v>
      </c>
      <c r="D6" s="108"/>
      <c r="E6" s="33" t="s">
        <v>48</v>
      </c>
      <c r="F6" s="70" t="s">
        <v>9</v>
      </c>
      <c r="G6" s="108"/>
      <c r="H6" s="33" t="s">
        <v>49</v>
      </c>
      <c r="I6" s="67" t="s">
        <v>89</v>
      </c>
      <c r="J6" s="108"/>
      <c r="K6" s="33" t="s">
        <v>50</v>
      </c>
      <c r="L6" s="67" t="s">
        <v>91</v>
      </c>
      <c r="M6" s="109"/>
    </row>
    <row r="7" spans="1:13" s="3" customFormat="1" ht="12.75" customHeight="1">
      <c r="A7" s="33" t="s">
        <v>51</v>
      </c>
      <c r="B7" s="3">
        <v>3</v>
      </c>
      <c r="C7" s="3" t="s">
        <v>88</v>
      </c>
      <c r="D7" s="108"/>
      <c r="E7" s="33" t="s">
        <v>52</v>
      </c>
      <c r="F7" s="67" t="s">
        <v>80</v>
      </c>
      <c r="G7" s="109" t="s">
        <v>126</v>
      </c>
      <c r="H7" s="33" t="s">
        <v>53</v>
      </c>
      <c r="I7" s="67" t="s">
        <v>12</v>
      </c>
      <c r="J7" s="109"/>
      <c r="K7" s="33" t="s">
        <v>54</v>
      </c>
      <c r="L7" s="67" t="s">
        <v>90</v>
      </c>
      <c r="M7" s="109"/>
    </row>
    <row r="8" spans="1:13" s="3" customFormat="1" ht="12.75" customHeight="1">
      <c r="A8" s="33" t="s">
        <v>55</v>
      </c>
      <c r="B8" s="3">
        <v>4</v>
      </c>
      <c r="C8" s="67" t="s">
        <v>31</v>
      </c>
      <c r="D8" s="108"/>
      <c r="E8" s="33" t="s">
        <v>56</v>
      </c>
      <c r="F8" s="67" t="s">
        <v>29</v>
      </c>
      <c r="G8" s="108"/>
      <c r="H8" s="33" t="s">
        <v>57</v>
      </c>
      <c r="I8" s="67" t="s">
        <v>93</v>
      </c>
      <c r="J8" s="109"/>
      <c r="K8" s="33" t="s">
        <v>58</v>
      </c>
      <c r="L8" s="67" t="s">
        <v>23</v>
      </c>
      <c r="M8" s="109"/>
    </row>
    <row r="9" spans="1:13" s="3" customFormat="1" ht="12.75" customHeight="1">
      <c r="A9" s="33" t="s">
        <v>59</v>
      </c>
      <c r="B9" s="3">
        <v>5</v>
      </c>
      <c r="C9" s="3" t="s">
        <v>16</v>
      </c>
      <c r="D9" s="108"/>
      <c r="E9" s="33" t="s">
        <v>60</v>
      </c>
      <c r="F9" s="67" t="s">
        <v>27</v>
      </c>
      <c r="G9" s="108"/>
      <c r="H9" s="33" t="s">
        <v>61</v>
      </c>
      <c r="I9" s="67" t="s">
        <v>38</v>
      </c>
      <c r="J9" s="108"/>
      <c r="K9" s="33" t="s">
        <v>62</v>
      </c>
      <c r="L9" s="67" t="s">
        <v>85</v>
      </c>
      <c r="M9" s="109"/>
    </row>
    <row r="10" spans="1:13" s="3" customFormat="1" ht="12.75" customHeight="1">
      <c r="A10" s="33" t="s">
        <v>63</v>
      </c>
      <c r="B10" s="3">
        <v>6</v>
      </c>
      <c r="C10" s="67" t="s">
        <v>92</v>
      </c>
      <c r="D10" s="109"/>
      <c r="E10" s="33" t="s">
        <v>64</v>
      </c>
      <c r="F10" s="67" t="s">
        <v>19</v>
      </c>
      <c r="G10" s="109"/>
      <c r="H10" s="33" t="s">
        <v>65</v>
      </c>
      <c r="I10" s="67" t="s">
        <v>100</v>
      </c>
      <c r="J10" s="109"/>
      <c r="K10" s="33" t="s">
        <v>66</v>
      </c>
      <c r="L10" s="67" t="s">
        <v>17</v>
      </c>
      <c r="M10" s="108"/>
    </row>
    <row r="11" spans="1:13" s="3" customFormat="1" ht="12.75" customHeight="1">
      <c r="A11" s="33"/>
      <c r="D11" s="108"/>
      <c r="E11" s="33"/>
      <c r="G11" s="109"/>
      <c r="H11" s="33"/>
      <c r="J11" s="109"/>
      <c r="K11" s="33"/>
      <c r="M11" s="109"/>
    </row>
    <row r="12" spans="1:13" s="3" customFormat="1" ht="12.75" customHeight="1">
      <c r="A12" s="167" t="s">
        <v>118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05"/>
    </row>
    <row r="13" spans="1:13" s="3" customFormat="1" ht="12.75" customHeight="1">
      <c r="A13" s="33"/>
      <c r="C13" s="31" t="s">
        <v>42</v>
      </c>
      <c r="D13" s="110"/>
      <c r="E13" s="4"/>
      <c r="F13" s="11" t="s">
        <v>105</v>
      </c>
      <c r="G13" s="110"/>
      <c r="H13" s="4"/>
      <c r="I13" s="11" t="s">
        <v>127</v>
      </c>
      <c r="J13" s="110"/>
      <c r="K13" s="33"/>
      <c r="M13" s="111"/>
    </row>
    <row r="14" spans="1:14" s="11" customFormat="1" ht="12.75" customHeight="1">
      <c r="A14" s="33"/>
      <c r="B14" s="3"/>
      <c r="C14" s="31" t="s">
        <v>128</v>
      </c>
      <c r="D14" s="110"/>
      <c r="E14" s="4"/>
      <c r="G14" s="110"/>
      <c r="H14" s="4"/>
      <c r="J14" s="110"/>
      <c r="K14" s="33"/>
      <c r="L14" s="3"/>
      <c r="M14" s="111"/>
      <c r="N14" s="3"/>
    </row>
    <row r="15" spans="1:14" s="31" customFormat="1" ht="12.75" customHeight="1">
      <c r="A15" s="34"/>
      <c r="C15" s="68" t="s">
        <v>129</v>
      </c>
      <c r="D15" s="107"/>
      <c r="E15" s="4"/>
      <c r="F15" t="s">
        <v>111</v>
      </c>
      <c r="G15" s="107"/>
      <c r="H15" s="4"/>
      <c r="I15" s="68" t="s">
        <v>113</v>
      </c>
      <c r="J15" s="108"/>
      <c r="K15" s="34"/>
      <c r="L15" s="11"/>
      <c r="M15" s="112"/>
      <c r="N15" s="11"/>
    </row>
    <row r="16" spans="1:13" s="3" customFormat="1" ht="12.75" customHeight="1">
      <c r="A16" s="33" t="s">
        <v>43</v>
      </c>
      <c r="B16" s="3">
        <v>1</v>
      </c>
      <c r="C16" s="67" t="s">
        <v>96</v>
      </c>
      <c r="D16" s="109" t="s">
        <v>126</v>
      </c>
      <c r="E16" s="33" t="s">
        <v>44</v>
      </c>
      <c r="F16" s="67" t="s">
        <v>35</v>
      </c>
      <c r="G16" s="112" t="s">
        <v>126</v>
      </c>
      <c r="H16" s="33" t="s">
        <v>45</v>
      </c>
      <c r="I16" s="3" t="s">
        <v>28</v>
      </c>
      <c r="J16" s="108" t="s">
        <v>126</v>
      </c>
      <c r="K16" s="33"/>
      <c r="M16" s="112"/>
    </row>
    <row r="17" spans="1:13" s="3" customFormat="1" ht="12.75" customHeight="1">
      <c r="A17" s="33" t="s">
        <v>47</v>
      </c>
      <c r="B17" s="3">
        <v>2</v>
      </c>
      <c r="C17" s="67" t="s">
        <v>21</v>
      </c>
      <c r="D17" s="109"/>
      <c r="E17" s="33" t="s">
        <v>48</v>
      </c>
      <c r="F17" s="67" t="s">
        <v>97</v>
      </c>
      <c r="G17" s="109"/>
      <c r="H17" s="33" t="s">
        <v>49</v>
      </c>
      <c r="I17" s="3" t="s">
        <v>40</v>
      </c>
      <c r="J17" s="109"/>
      <c r="K17" s="33"/>
      <c r="M17" s="112"/>
    </row>
    <row r="18" spans="1:13" s="3" customFormat="1" ht="12.75" customHeight="1">
      <c r="A18" s="33" t="s">
        <v>51</v>
      </c>
      <c r="B18" s="3">
        <v>3</v>
      </c>
      <c r="C18" s="67" t="s">
        <v>39</v>
      </c>
      <c r="D18" s="112"/>
      <c r="E18" s="33" t="s">
        <v>52</v>
      </c>
      <c r="F18" s="67" t="s">
        <v>32</v>
      </c>
      <c r="G18" s="108"/>
      <c r="H18" s="33" t="s">
        <v>53</v>
      </c>
      <c r="I18" s="3" t="s">
        <v>13</v>
      </c>
      <c r="J18" s="108"/>
      <c r="K18" s="33"/>
      <c r="M18" s="112"/>
    </row>
    <row r="19" spans="1:13" s="3" customFormat="1" ht="12.75" customHeight="1">
      <c r="A19" s="33" t="s">
        <v>55</v>
      </c>
      <c r="B19" s="3">
        <v>4</v>
      </c>
      <c r="C19" s="67" t="s">
        <v>30</v>
      </c>
      <c r="D19" s="112"/>
      <c r="E19" s="33" t="s">
        <v>56</v>
      </c>
      <c r="F19" s="3" t="s">
        <v>94</v>
      </c>
      <c r="G19" s="108"/>
      <c r="H19" s="33" t="s">
        <v>57</v>
      </c>
      <c r="I19" s="3" t="s">
        <v>130</v>
      </c>
      <c r="J19" s="109"/>
      <c r="K19" s="33"/>
      <c r="M19" s="112"/>
    </row>
    <row r="20" spans="1:13" s="3" customFormat="1" ht="12.75" customHeight="1">
      <c r="A20" s="33" t="s">
        <v>59</v>
      </c>
      <c r="B20" s="3">
        <v>5</v>
      </c>
      <c r="C20" s="67" t="s">
        <v>82</v>
      </c>
      <c r="D20" s="112"/>
      <c r="E20" s="33" t="s">
        <v>60</v>
      </c>
      <c r="F20" s="67" t="s">
        <v>20</v>
      </c>
      <c r="G20" s="105"/>
      <c r="H20" s="33" t="s">
        <v>61</v>
      </c>
      <c r="I20" s="3" t="s">
        <v>81</v>
      </c>
      <c r="J20" s="109"/>
      <c r="K20" s="33"/>
      <c r="M20" s="112"/>
    </row>
    <row r="21" spans="1:14" s="3" customFormat="1" ht="12.75" customHeight="1">
      <c r="A21" s="24"/>
      <c r="B21"/>
      <c r="C21"/>
      <c r="D21" s="113"/>
      <c r="E21" s="24"/>
      <c r="F21" s="15"/>
      <c r="G21" s="114"/>
      <c r="H21" s="15"/>
      <c r="I21" s="15"/>
      <c r="J21" s="115"/>
      <c r="K21" s="24"/>
      <c r="L21"/>
      <c r="M21" s="112"/>
      <c r="N21"/>
    </row>
    <row r="22" spans="1:14" s="3" customFormat="1" ht="12.75" customHeight="1">
      <c r="A22" s="167" t="s">
        <v>120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15"/>
      <c r="N22"/>
    </row>
    <row r="23" spans="1:14" s="3" customFormat="1" ht="12.75" customHeight="1">
      <c r="A23" s="11"/>
      <c r="B23" s="11"/>
      <c r="C23" s="31" t="s">
        <v>131</v>
      </c>
      <c r="D23" s="108"/>
      <c r="E23" s="11"/>
      <c r="F23" s="31" t="s">
        <v>132</v>
      </c>
      <c r="G23" s="108"/>
      <c r="H23" s="11"/>
      <c r="I23" s="11" t="s">
        <v>133</v>
      </c>
      <c r="J23" s="108"/>
      <c r="K23" s="11"/>
      <c r="L23"/>
      <c r="M23" s="115"/>
      <c r="N23"/>
    </row>
    <row r="24" spans="1:14" s="3" customFormat="1" ht="12.75" customHeight="1">
      <c r="A24" s="11"/>
      <c r="B24" s="11"/>
      <c r="C24" s="31" t="s">
        <v>134</v>
      </c>
      <c r="D24" s="108"/>
      <c r="E24" s="11"/>
      <c r="F24" s="31"/>
      <c r="G24" s="108"/>
      <c r="H24" s="11"/>
      <c r="I24" s="11"/>
      <c r="J24" s="108"/>
      <c r="K24" s="11"/>
      <c r="L24"/>
      <c r="M24" s="115"/>
      <c r="N24"/>
    </row>
    <row r="25" spans="1:14" s="11" customFormat="1" ht="12.75" customHeight="1">
      <c r="A25" s="31"/>
      <c r="B25" s="31"/>
      <c r="C25" s="68" t="s">
        <v>135</v>
      </c>
      <c r="D25" s="110"/>
      <c r="E25" s="31"/>
      <c r="F25" t="s">
        <v>109</v>
      </c>
      <c r="G25" s="110"/>
      <c r="H25" s="31"/>
      <c r="I25" t="s">
        <v>110</v>
      </c>
      <c r="J25" s="110"/>
      <c r="K25" s="31"/>
      <c r="L25"/>
      <c r="M25" s="115"/>
      <c r="N25"/>
    </row>
    <row r="26" spans="1:14" s="3" customFormat="1" ht="12.75" customHeight="1">
      <c r="A26" s="33" t="s">
        <v>43</v>
      </c>
      <c r="B26" s="3">
        <v>1</v>
      </c>
      <c r="C26" s="67" t="s">
        <v>86</v>
      </c>
      <c r="D26" s="109"/>
      <c r="E26" s="33" t="s">
        <v>44</v>
      </c>
      <c r="F26" s="67" t="s">
        <v>25</v>
      </c>
      <c r="G26" s="109"/>
      <c r="H26" s="33" t="s">
        <v>45</v>
      </c>
      <c r="I26" s="67" t="s">
        <v>26</v>
      </c>
      <c r="J26" s="109" t="s">
        <v>126</v>
      </c>
      <c r="K26" s="33" t="s">
        <v>46</v>
      </c>
      <c r="L26" s="67"/>
      <c r="M26" s="115"/>
      <c r="N26"/>
    </row>
    <row r="27" spans="1:16" s="3" customFormat="1" ht="12.75" customHeight="1">
      <c r="A27" s="33" t="s">
        <v>47</v>
      </c>
      <c r="B27" s="3">
        <v>2</v>
      </c>
      <c r="C27" s="67" t="s">
        <v>104</v>
      </c>
      <c r="D27" s="109"/>
      <c r="E27" s="33" t="s">
        <v>48</v>
      </c>
      <c r="F27" s="67" t="s">
        <v>103</v>
      </c>
      <c r="G27" s="109"/>
      <c r="H27" s="33" t="s">
        <v>49</v>
      </c>
      <c r="I27" s="67" t="s">
        <v>37</v>
      </c>
      <c r="J27" s="109"/>
      <c r="K27" s="33" t="s">
        <v>50</v>
      </c>
      <c r="L27"/>
      <c r="M27" s="115"/>
      <c r="N27"/>
      <c r="P27" s="39"/>
    </row>
    <row r="28" spans="1:14" s="3" customFormat="1" ht="12.75" customHeight="1">
      <c r="A28" s="33" t="s">
        <v>51</v>
      </c>
      <c r="B28" s="3">
        <v>3</v>
      </c>
      <c r="C28" s="67" t="s">
        <v>99</v>
      </c>
      <c r="D28" s="109" t="s">
        <v>126</v>
      </c>
      <c r="E28" s="33" t="s">
        <v>52</v>
      </c>
      <c r="F28" s="67" t="s">
        <v>102</v>
      </c>
      <c r="G28" s="109"/>
      <c r="H28" s="33" t="s">
        <v>53</v>
      </c>
      <c r="I28" s="67" t="s">
        <v>41</v>
      </c>
      <c r="J28" s="109"/>
      <c r="K28" s="33" t="s">
        <v>54</v>
      </c>
      <c r="L28"/>
      <c r="M28" s="115"/>
      <c r="N28"/>
    </row>
    <row r="29" spans="1:14" s="3" customFormat="1" ht="12.75" customHeight="1">
      <c r="A29" s="33" t="s">
        <v>55</v>
      </c>
      <c r="B29" s="3">
        <v>4</v>
      </c>
      <c r="C29" s="67" t="s">
        <v>34</v>
      </c>
      <c r="D29" s="109"/>
      <c r="E29" s="33" t="s">
        <v>56</v>
      </c>
      <c r="F29" s="67" t="s">
        <v>83</v>
      </c>
      <c r="G29" s="109"/>
      <c r="H29" s="33" t="s">
        <v>57</v>
      </c>
      <c r="I29" s="3" t="s">
        <v>121</v>
      </c>
      <c r="J29" s="109"/>
      <c r="K29" s="33" t="s">
        <v>58</v>
      </c>
      <c r="L29" s="67"/>
      <c r="M29" s="115"/>
      <c r="N29"/>
    </row>
    <row r="30" spans="1:14" s="3" customFormat="1" ht="12.75" customHeight="1">
      <c r="A30" s="33" t="s">
        <v>59</v>
      </c>
      <c r="B30" s="3">
        <v>5</v>
      </c>
      <c r="C30" s="67" t="s">
        <v>98</v>
      </c>
      <c r="D30" s="109"/>
      <c r="E30" s="33" t="s">
        <v>60</v>
      </c>
      <c r="F30" s="67" t="s">
        <v>11</v>
      </c>
      <c r="G30" s="109" t="s">
        <v>126</v>
      </c>
      <c r="H30" s="33" t="s">
        <v>61</v>
      </c>
      <c r="I30" s="67" t="s">
        <v>22</v>
      </c>
      <c r="J30" s="109"/>
      <c r="K30" s="33" t="s">
        <v>62</v>
      </c>
      <c r="L30" s="67"/>
      <c r="M30" s="115"/>
      <c r="N30"/>
    </row>
    <row r="31" spans="1:13" ht="12.75" customHeight="1">
      <c r="A31" s="33" t="s">
        <v>63</v>
      </c>
      <c r="B31" s="3">
        <v>6</v>
      </c>
      <c r="C31" s="67"/>
      <c r="D31" s="109"/>
      <c r="E31" s="33" t="s">
        <v>64</v>
      </c>
      <c r="F31" s="67"/>
      <c r="G31" s="109"/>
      <c r="H31" s="33" t="s">
        <v>65</v>
      </c>
      <c r="I31" s="67"/>
      <c r="J31" s="109"/>
      <c r="K31" s="33" t="s">
        <v>66</v>
      </c>
      <c r="L31" s="67"/>
      <c r="M31" s="115"/>
    </row>
    <row r="32" spans="1:13" ht="24.75" customHeight="1">
      <c r="A32" s="33"/>
      <c r="B32" s="3"/>
      <c r="C32" s="3"/>
      <c r="D32" s="108"/>
      <c r="E32" s="33"/>
      <c r="F32" s="3"/>
      <c r="G32" s="109"/>
      <c r="H32" s="33"/>
      <c r="I32" s="3"/>
      <c r="J32" s="109"/>
      <c r="K32" s="33"/>
      <c r="L32" s="3"/>
      <c r="M32" s="115"/>
    </row>
    <row r="33" spans="6:13" ht="12.75" customHeight="1">
      <c r="F33" s="15"/>
      <c r="G33" s="15"/>
      <c r="H33" s="15"/>
      <c r="I33" s="15"/>
      <c r="M33" s="3"/>
    </row>
    <row r="34" ht="12.75" customHeight="1"/>
    <row r="38" ht="18">
      <c r="F38" s="39"/>
    </row>
  </sheetData>
  <sheetProtection/>
  <mergeCells count="3">
    <mergeCell ref="A2:L2"/>
    <mergeCell ref="A12:L12"/>
    <mergeCell ref="A22:L22"/>
  </mergeCells>
  <printOptions/>
  <pageMargins left="0.39" right="0.55" top="1.01" bottom="0.98" header="0.48" footer="0.51"/>
  <pageSetup horizontalDpi="300" verticalDpi="300" orientation="landscape" paperSize="9" r:id="rId1"/>
  <headerFooter alignWithMargins="0">
    <oddHeader>&amp;C&amp;"Arial,Bold"&amp;12Nuneaton &amp; District Junior Swim League - Table 2011
(Affiliated to West Midland Region ASA)</oddHeader>
    <oddFooter>&amp;C&amp;"Arial,Bold"&amp;11Sponsored by SRS Leisure
All Galas under ASA Law and ASA Technical Rules of Swimming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21.421875" style="0" customWidth="1"/>
    <col min="3" max="3" width="6.57421875" style="0" customWidth="1"/>
    <col min="4" max="4" width="2.7109375" style="81" customWidth="1"/>
    <col min="5" max="5" width="6.28125" style="24" customWidth="1"/>
    <col min="6" max="6" width="5.57421875" style="24" customWidth="1"/>
    <col min="7" max="7" width="4.7109375" style="0" customWidth="1"/>
    <col min="8" max="8" width="21.140625" style="0" customWidth="1"/>
    <col min="9" max="9" width="6.57421875" style="0" customWidth="1"/>
    <col min="10" max="10" width="2.140625" style="81" customWidth="1"/>
    <col min="11" max="11" width="6.28125" style="24" customWidth="1"/>
    <col min="12" max="12" width="5.57421875" style="24" customWidth="1"/>
    <col min="13" max="13" width="5.00390625" style="0" customWidth="1"/>
    <col min="14" max="14" width="22.421875" style="0" customWidth="1"/>
    <col min="15" max="15" width="6.7109375" style="0" customWidth="1"/>
    <col min="16" max="16" width="2.7109375" style="68" customWidth="1"/>
  </cols>
  <sheetData>
    <row r="1" spans="1:16" ht="18.75" customHeight="1">
      <c r="A1" s="168" t="s">
        <v>136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s="41" customFormat="1" ht="18.7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4" ht="12.75">
      <c r="A3" s="42" t="s">
        <v>2</v>
      </c>
      <c r="B3" s="42"/>
      <c r="C3" s="43"/>
      <c r="D3" s="78"/>
      <c r="E3" s="45"/>
      <c r="F3" s="45"/>
      <c r="G3" s="42" t="s">
        <v>118</v>
      </c>
      <c r="H3" s="42"/>
      <c r="I3" s="43"/>
      <c r="J3" s="78"/>
      <c r="K3" s="46"/>
      <c r="L3" s="46"/>
      <c r="M3" s="170" t="s">
        <v>137</v>
      </c>
      <c r="N3" s="170"/>
    </row>
    <row r="4" spans="1:19" ht="12.75">
      <c r="A4" s="3"/>
      <c r="B4" s="31"/>
      <c r="C4" s="31"/>
      <c r="D4" s="79"/>
      <c r="E4" s="35" t="s">
        <v>42</v>
      </c>
      <c r="F4" s="35"/>
      <c r="G4" s="35"/>
      <c r="H4" s="35"/>
      <c r="I4" s="31"/>
      <c r="J4" s="79"/>
      <c r="K4" s="48"/>
      <c r="N4" s="42"/>
      <c r="O4" s="3"/>
      <c r="P4" s="80"/>
      <c r="Q4" s="67"/>
      <c r="R4" s="17"/>
      <c r="S4" s="3"/>
    </row>
    <row r="5" spans="1:19" ht="12.75">
      <c r="A5" s="31"/>
      <c r="B5" s="31" t="str">
        <f>'Draw ROUND 1'!$C$3</f>
        <v>Gala 1 - Chase</v>
      </c>
      <c r="C5" s="4" t="s">
        <v>68</v>
      </c>
      <c r="D5" s="80"/>
      <c r="E5" s="35"/>
      <c r="F5" s="33" t="s">
        <v>69</v>
      </c>
      <c r="G5" s="33"/>
      <c r="H5" s="31" t="str">
        <f>'Draw ROUND 1'!$C$13</f>
        <v>Gala 1 - Halesowen</v>
      </c>
      <c r="I5" s="4" t="s">
        <v>68</v>
      </c>
      <c r="J5" s="80"/>
      <c r="K5" s="48"/>
      <c r="M5" s="31"/>
      <c r="N5" s="31" t="str">
        <f>'Draw ROUND 1'!$C$23</f>
        <v>Gala 1 - Worcester</v>
      </c>
      <c r="O5" s="4" t="s">
        <v>68</v>
      </c>
      <c r="P5" s="80"/>
      <c r="Q5" s="67"/>
      <c r="R5" s="17"/>
      <c r="S5" s="3"/>
    </row>
    <row r="6" spans="1:19" ht="12.75">
      <c r="A6" s="3">
        <v>1</v>
      </c>
      <c r="B6" s="67" t="s">
        <v>24</v>
      </c>
      <c r="C6">
        <v>184</v>
      </c>
      <c r="D6" s="80">
        <f aca="true" t="shared" si="0" ref="D6:D11">IF(C6="dns",0,7-RANK(C6,$C$6:$C$11))</f>
        <v>4</v>
      </c>
      <c r="E6" s="28" t="s">
        <v>43</v>
      </c>
      <c r="F6" s="33" t="s">
        <v>43</v>
      </c>
      <c r="G6" s="3">
        <v>1</v>
      </c>
      <c r="H6" s="67" t="s">
        <v>39</v>
      </c>
      <c r="I6">
        <v>197</v>
      </c>
      <c r="J6" s="80">
        <f aca="true" t="shared" si="1" ref="J6:J11">IF(I6="dns",0,7-RANK(I6,$I$6:$I$11))</f>
        <v>4</v>
      </c>
      <c r="K6" s="28" t="s">
        <v>43</v>
      </c>
      <c r="L6" s="24" t="s">
        <v>43</v>
      </c>
      <c r="M6" s="3">
        <v>1</v>
      </c>
      <c r="N6" s="67" t="s">
        <v>98</v>
      </c>
      <c r="O6">
        <v>67</v>
      </c>
      <c r="P6" s="80">
        <f>IF(O6="DNS",0,7-RANK(O6,$O$6:$O$11))</f>
        <v>2</v>
      </c>
      <c r="Q6" s="24"/>
      <c r="R6" s="33" t="s">
        <v>43</v>
      </c>
      <c r="S6" s="3"/>
    </row>
    <row r="7" spans="1:19" ht="12.75">
      <c r="A7" s="3">
        <v>2</v>
      </c>
      <c r="B7" s="3" t="s">
        <v>16</v>
      </c>
      <c r="C7">
        <v>236</v>
      </c>
      <c r="D7" s="80">
        <f t="shared" si="0"/>
        <v>6</v>
      </c>
      <c r="E7" s="28" t="s">
        <v>47</v>
      </c>
      <c r="F7" s="33" t="s">
        <v>48</v>
      </c>
      <c r="G7" s="3">
        <v>2</v>
      </c>
      <c r="H7" s="67" t="s">
        <v>21</v>
      </c>
      <c r="I7">
        <v>132</v>
      </c>
      <c r="J7" s="80">
        <f t="shared" si="1"/>
        <v>2</v>
      </c>
      <c r="K7" s="28" t="s">
        <v>47</v>
      </c>
      <c r="L7" s="24" t="s">
        <v>48</v>
      </c>
      <c r="M7" s="3">
        <v>2</v>
      </c>
      <c r="N7" s="3" t="s">
        <v>86</v>
      </c>
      <c r="O7">
        <v>260</v>
      </c>
      <c r="P7" s="80">
        <f>IF(O7="DNS",0,7-RANK(O7,$O$6:$O$11))</f>
        <v>6</v>
      </c>
      <c r="Q7" s="24"/>
      <c r="R7" s="33" t="s">
        <v>48</v>
      </c>
      <c r="S7" s="3"/>
    </row>
    <row r="8" spans="1:19" ht="12.75">
      <c r="A8" s="3">
        <v>3</v>
      </c>
      <c r="B8" s="3" t="s">
        <v>88</v>
      </c>
      <c r="C8">
        <v>142</v>
      </c>
      <c r="D8" s="80">
        <f t="shared" si="0"/>
        <v>2</v>
      </c>
      <c r="E8" s="28" t="s">
        <v>51</v>
      </c>
      <c r="F8" s="33" t="s">
        <v>53</v>
      </c>
      <c r="G8" s="3">
        <v>3</v>
      </c>
      <c r="H8" s="67" t="s">
        <v>30</v>
      </c>
      <c r="I8">
        <v>213</v>
      </c>
      <c r="J8" s="80">
        <f t="shared" si="1"/>
        <v>6</v>
      </c>
      <c r="K8" s="28" t="s">
        <v>51</v>
      </c>
      <c r="L8" s="24" t="s">
        <v>53</v>
      </c>
      <c r="M8" s="3">
        <v>3</v>
      </c>
      <c r="N8" s="3" t="s">
        <v>104</v>
      </c>
      <c r="O8">
        <v>195</v>
      </c>
      <c r="P8" s="80">
        <f>IF(O8="DNS",0,7-RANK(O8,$O$6:$O$11))</f>
        <v>4</v>
      </c>
      <c r="Q8" s="24"/>
      <c r="R8" s="33" t="s">
        <v>53</v>
      </c>
      <c r="S8" s="3"/>
    </row>
    <row r="9" spans="1:19" ht="12.75">
      <c r="A9" s="3">
        <v>4</v>
      </c>
      <c r="B9" s="3" t="s">
        <v>18</v>
      </c>
      <c r="C9">
        <v>137</v>
      </c>
      <c r="D9" s="80">
        <f t="shared" si="0"/>
        <v>1</v>
      </c>
      <c r="E9" s="28" t="s">
        <v>55</v>
      </c>
      <c r="F9" s="33" t="s">
        <v>58</v>
      </c>
      <c r="G9" s="3">
        <v>4</v>
      </c>
      <c r="H9" s="67" t="s">
        <v>82</v>
      </c>
      <c r="I9">
        <v>176</v>
      </c>
      <c r="J9" s="80">
        <f t="shared" si="1"/>
        <v>3</v>
      </c>
      <c r="K9" s="28" t="s">
        <v>55</v>
      </c>
      <c r="L9" s="24" t="s">
        <v>55</v>
      </c>
      <c r="M9" s="3">
        <v>4</v>
      </c>
      <c r="N9" s="3" t="s">
        <v>99</v>
      </c>
      <c r="O9">
        <v>234</v>
      </c>
      <c r="P9" s="80">
        <f>IF(O9="DNS",0,7-RANK(O9,$O$6:$O$11))</f>
        <v>5</v>
      </c>
      <c r="Q9" s="24"/>
      <c r="R9" s="33" t="s">
        <v>55</v>
      </c>
      <c r="S9" s="3"/>
    </row>
    <row r="10" spans="1:19" ht="12.75">
      <c r="A10" s="3">
        <v>5</v>
      </c>
      <c r="B10" s="3" t="s">
        <v>92</v>
      </c>
      <c r="C10">
        <v>201</v>
      </c>
      <c r="D10" s="80">
        <f t="shared" si="0"/>
        <v>5</v>
      </c>
      <c r="E10" s="28" t="s">
        <v>59</v>
      </c>
      <c r="F10" s="33" t="s">
        <v>59</v>
      </c>
      <c r="G10" s="3">
        <v>5</v>
      </c>
      <c r="H10" s="67" t="s">
        <v>96</v>
      </c>
      <c r="I10">
        <v>200</v>
      </c>
      <c r="J10" s="80">
        <f t="shared" si="1"/>
        <v>5</v>
      </c>
      <c r="K10" s="28" t="s">
        <v>59</v>
      </c>
      <c r="L10" s="24" t="s">
        <v>60</v>
      </c>
      <c r="M10" s="3">
        <v>5</v>
      </c>
      <c r="N10" s="3" t="s">
        <v>34</v>
      </c>
      <c r="O10">
        <v>193</v>
      </c>
      <c r="P10" s="80">
        <f>IF(O10="DNS",0,7-RANK(O10,$O$6:$O11))</f>
        <v>3</v>
      </c>
      <c r="Q10" s="24"/>
      <c r="R10" s="33" t="s">
        <v>60</v>
      </c>
      <c r="S10" s="3"/>
    </row>
    <row r="11" spans="1:19" ht="12.75">
      <c r="A11" s="3">
        <v>6</v>
      </c>
      <c r="B11" s="3" t="s">
        <v>31</v>
      </c>
      <c r="C11">
        <v>170</v>
      </c>
      <c r="D11" s="80">
        <f t="shared" si="0"/>
        <v>3</v>
      </c>
      <c r="E11" s="28" t="s">
        <v>63</v>
      </c>
      <c r="F11" s="33" t="s">
        <v>64</v>
      </c>
      <c r="G11" s="3">
        <v>6</v>
      </c>
      <c r="H11" s="57"/>
      <c r="J11" s="80" t="e">
        <f t="shared" si="1"/>
        <v>#N/A</v>
      </c>
      <c r="K11" s="28" t="s">
        <v>63</v>
      </c>
      <c r="L11" s="24" t="s">
        <v>64</v>
      </c>
      <c r="M11" s="3">
        <v>6</v>
      </c>
      <c r="N11" s="77"/>
      <c r="P11" s="80" t="e">
        <f>IF(O11="DNS",0,7-RANK(O11,$O$6:$O$11))</f>
        <v>#N/A</v>
      </c>
      <c r="Q11" s="24"/>
      <c r="R11" s="33" t="s">
        <v>65</v>
      </c>
      <c r="S11" s="3"/>
    </row>
    <row r="12" spans="1:19" ht="12.75">
      <c r="A12" s="3"/>
      <c r="B12" s="3"/>
      <c r="C12" s="3"/>
      <c r="D12" s="80"/>
      <c r="E12" s="28"/>
      <c r="F12" s="33"/>
      <c r="G12" s="3"/>
      <c r="H12" s="3"/>
      <c r="I12" s="3"/>
      <c r="J12" s="80"/>
      <c r="K12" s="50"/>
      <c r="M12" s="3"/>
      <c r="N12" s="3"/>
      <c r="O12" s="3"/>
      <c r="Q12" s="24"/>
      <c r="R12" s="33"/>
      <c r="S12" s="3"/>
    </row>
    <row r="13" spans="1:19" ht="12.75">
      <c r="A13" s="31"/>
      <c r="B13" s="31" t="str">
        <f>'Draw ROUND 1'!$F$3</f>
        <v>Gala 2 - Nuneaton</v>
      </c>
      <c r="C13" s="31"/>
      <c r="D13" s="78"/>
      <c r="E13" s="35" t="s">
        <v>70</v>
      </c>
      <c r="F13" s="35"/>
      <c r="G13" s="35"/>
      <c r="H13" s="31" t="str">
        <f>'Draw ROUND 1'!$F$13</f>
        <v>Gala 2 - Tamworth</v>
      </c>
      <c r="I13" s="31"/>
      <c r="J13" s="78"/>
      <c r="K13" s="48" t="s">
        <v>70</v>
      </c>
      <c r="L13" s="48"/>
      <c r="M13" s="31"/>
      <c r="N13" s="11" t="str">
        <f>'Draw ROUND 1'!$F$23</f>
        <v>Gala 2 - Redditch</v>
      </c>
      <c r="O13" s="4"/>
      <c r="P13" s="80"/>
      <c r="Q13" s="24"/>
      <c r="R13" s="33"/>
      <c r="S13" s="3"/>
    </row>
    <row r="14" spans="1:19" ht="12.75">
      <c r="A14" s="3">
        <v>1</v>
      </c>
      <c r="B14" s="77" t="s">
        <v>19</v>
      </c>
      <c r="C14" s="3">
        <v>192</v>
      </c>
      <c r="D14" s="80">
        <f aca="true" t="shared" si="2" ref="D14:D19">IF(C14="dns",0,7-RANK(C14,$C$14:$C$19))</f>
        <v>4</v>
      </c>
      <c r="E14" s="28" t="s">
        <v>44</v>
      </c>
      <c r="F14" s="33" t="s">
        <v>44</v>
      </c>
      <c r="G14" s="3">
        <v>1</v>
      </c>
      <c r="H14" s="69" t="s">
        <v>94</v>
      </c>
      <c r="I14" s="3">
        <v>187</v>
      </c>
      <c r="J14" s="80">
        <f aca="true" t="shared" si="3" ref="J14:J19">IF(I14="dns",0,7-RANK(I14,$I$14:$I$19))</f>
        <v>4</v>
      </c>
      <c r="K14" s="28" t="s">
        <v>44</v>
      </c>
      <c r="L14" s="24" t="s">
        <v>44</v>
      </c>
      <c r="M14" s="3">
        <v>1</v>
      </c>
      <c r="N14" s="67" t="s">
        <v>10</v>
      </c>
      <c r="O14" s="3">
        <v>182</v>
      </c>
      <c r="P14" s="80">
        <f aca="true" t="shared" si="4" ref="P14:P19">IF(O14="DNS",0,7-RANK(O14,$O$14:$O$19))</f>
        <v>4</v>
      </c>
      <c r="Q14" s="24"/>
      <c r="R14" s="33" t="s">
        <v>44</v>
      </c>
      <c r="S14" s="3"/>
    </row>
    <row r="15" spans="1:19" ht="12.75">
      <c r="A15" s="3">
        <v>2</v>
      </c>
      <c r="B15" s="70" t="s">
        <v>29</v>
      </c>
      <c r="C15" s="3">
        <v>146</v>
      </c>
      <c r="D15" s="80">
        <f t="shared" si="2"/>
        <v>2</v>
      </c>
      <c r="E15" s="28" t="s">
        <v>48</v>
      </c>
      <c r="F15" s="33" t="s">
        <v>49</v>
      </c>
      <c r="G15" s="3">
        <v>2</v>
      </c>
      <c r="H15" s="70" t="s">
        <v>20</v>
      </c>
      <c r="I15" s="3">
        <v>211</v>
      </c>
      <c r="J15" s="80">
        <f t="shared" si="3"/>
        <v>5</v>
      </c>
      <c r="K15" s="28" t="s">
        <v>48</v>
      </c>
      <c r="L15" s="24" t="s">
        <v>49</v>
      </c>
      <c r="M15" s="3">
        <v>2</v>
      </c>
      <c r="N15" s="3" t="s">
        <v>25</v>
      </c>
      <c r="O15" s="3">
        <v>120</v>
      </c>
      <c r="P15" s="80">
        <f t="shared" si="4"/>
        <v>2</v>
      </c>
      <c r="Q15" s="24"/>
      <c r="R15" s="33" t="s">
        <v>49</v>
      </c>
      <c r="S15" s="3"/>
    </row>
    <row r="16" spans="1:19" ht="12.75">
      <c r="A16" s="3">
        <v>3</v>
      </c>
      <c r="B16" s="3" t="s">
        <v>9</v>
      </c>
      <c r="C16" s="3">
        <v>112</v>
      </c>
      <c r="D16" s="80">
        <f t="shared" si="2"/>
        <v>1</v>
      </c>
      <c r="E16" s="28" t="s">
        <v>52</v>
      </c>
      <c r="F16" s="33" t="s">
        <v>54</v>
      </c>
      <c r="G16" s="3">
        <v>3</v>
      </c>
      <c r="H16" s="3" t="s">
        <v>32</v>
      </c>
      <c r="I16" s="3">
        <v>249</v>
      </c>
      <c r="J16" s="80">
        <f t="shared" si="3"/>
        <v>6</v>
      </c>
      <c r="K16" s="28" t="s">
        <v>52</v>
      </c>
      <c r="L16" s="24" t="s">
        <v>51</v>
      </c>
      <c r="M16" s="3">
        <v>3</v>
      </c>
      <c r="N16" s="67" t="s">
        <v>102</v>
      </c>
      <c r="O16" s="3">
        <v>209</v>
      </c>
      <c r="P16" s="80">
        <f t="shared" si="4"/>
        <v>5</v>
      </c>
      <c r="Q16" s="24"/>
      <c r="R16" s="33" t="s">
        <v>51</v>
      </c>
      <c r="S16" s="3"/>
    </row>
    <row r="17" spans="1:19" ht="12.75">
      <c r="A17" s="3">
        <v>4</v>
      </c>
      <c r="B17" s="3" t="s">
        <v>87</v>
      </c>
      <c r="C17" s="3">
        <v>243</v>
      </c>
      <c r="D17" s="80">
        <f t="shared" si="2"/>
        <v>6</v>
      </c>
      <c r="E17" s="28" t="s">
        <v>56</v>
      </c>
      <c r="F17" s="33" t="s">
        <v>55</v>
      </c>
      <c r="G17" s="3">
        <v>4</v>
      </c>
      <c r="H17" s="3" t="s">
        <v>35</v>
      </c>
      <c r="I17" s="3">
        <v>179</v>
      </c>
      <c r="J17" s="80">
        <f t="shared" si="3"/>
        <v>3</v>
      </c>
      <c r="K17" s="28" t="s">
        <v>56</v>
      </c>
      <c r="L17" s="24" t="s">
        <v>56</v>
      </c>
      <c r="M17" s="3">
        <v>4</v>
      </c>
      <c r="N17" s="3" t="s">
        <v>11</v>
      </c>
      <c r="O17" s="3">
        <v>293</v>
      </c>
      <c r="P17" s="80">
        <f t="shared" si="4"/>
        <v>6</v>
      </c>
      <c r="Q17" s="24"/>
      <c r="R17" s="33" t="s">
        <v>56</v>
      </c>
      <c r="S17" s="3"/>
    </row>
    <row r="18" spans="1:19" ht="12.75">
      <c r="A18" s="3">
        <v>5</v>
      </c>
      <c r="B18" s="3" t="s">
        <v>80</v>
      </c>
      <c r="C18" s="3">
        <v>213</v>
      </c>
      <c r="D18" s="80">
        <f t="shared" si="2"/>
        <v>5</v>
      </c>
      <c r="E18" s="28" t="s">
        <v>60</v>
      </c>
      <c r="F18" s="33" t="s">
        <v>60</v>
      </c>
      <c r="G18" s="3">
        <v>5</v>
      </c>
      <c r="H18" s="3" t="s">
        <v>97</v>
      </c>
      <c r="I18" s="3">
        <v>130</v>
      </c>
      <c r="J18" s="80">
        <f t="shared" si="3"/>
        <v>2</v>
      </c>
      <c r="K18" s="28" t="s">
        <v>60</v>
      </c>
      <c r="L18" s="24" t="s">
        <v>61</v>
      </c>
      <c r="M18" s="3">
        <v>5</v>
      </c>
      <c r="N18" s="3" t="s">
        <v>83</v>
      </c>
      <c r="O18" s="3">
        <v>170</v>
      </c>
      <c r="P18" s="80">
        <f t="shared" si="4"/>
        <v>3</v>
      </c>
      <c r="Q18" s="24"/>
      <c r="R18" s="33" t="s">
        <v>61</v>
      </c>
      <c r="S18" s="3"/>
    </row>
    <row r="19" spans="1:19" ht="12.75">
      <c r="A19" s="3">
        <v>6</v>
      </c>
      <c r="B19" s="3" t="s">
        <v>27</v>
      </c>
      <c r="C19" s="3">
        <v>161</v>
      </c>
      <c r="D19" s="80">
        <f t="shared" si="2"/>
        <v>3</v>
      </c>
      <c r="E19" s="28" t="s">
        <v>64</v>
      </c>
      <c r="F19" s="33" t="s">
        <v>65</v>
      </c>
      <c r="G19" s="3">
        <v>6</v>
      </c>
      <c r="H19" s="3"/>
      <c r="I19" s="3"/>
      <c r="J19" s="80" t="e">
        <f t="shared" si="3"/>
        <v>#N/A</v>
      </c>
      <c r="K19" s="28" t="s">
        <v>64</v>
      </c>
      <c r="L19" s="24" t="s">
        <v>65</v>
      </c>
      <c r="M19" s="3">
        <v>6</v>
      </c>
      <c r="N19" s="70"/>
      <c r="O19" s="116"/>
      <c r="P19" s="80" t="e">
        <f t="shared" si="4"/>
        <v>#N/A</v>
      </c>
      <c r="Q19" s="24"/>
      <c r="R19" s="33" t="s">
        <v>63</v>
      </c>
      <c r="S19" s="3"/>
    </row>
    <row r="20" spans="1:19" ht="12.75">
      <c r="A20" s="3"/>
      <c r="B20" s="3"/>
      <c r="C20" s="3"/>
      <c r="D20" s="80"/>
      <c r="E20" s="28"/>
      <c r="F20" s="33"/>
      <c r="G20" s="3"/>
      <c r="H20" s="3"/>
      <c r="I20" s="3"/>
      <c r="J20" s="80"/>
      <c r="K20" s="50"/>
      <c r="M20" s="3"/>
      <c r="Q20" s="24"/>
      <c r="R20" s="33"/>
      <c r="S20" s="3"/>
    </row>
    <row r="21" spans="1:19" ht="12.75">
      <c r="A21" s="31"/>
      <c r="B21" s="31" t="str">
        <f>'Draw ROUND 1'!$I$3</f>
        <v>Gala 3 - Stechford</v>
      </c>
      <c r="C21" s="3"/>
      <c r="D21" s="80"/>
      <c r="E21" s="35" t="s">
        <v>71</v>
      </c>
      <c r="F21" s="35"/>
      <c r="G21" s="35"/>
      <c r="H21" s="31" t="str">
        <f>'Draw ROUND 1'!$I$13</f>
        <v>Gala 3 - Cheslyn Hay</v>
      </c>
      <c r="I21" s="3"/>
      <c r="J21" s="80"/>
      <c r="K21" s="48" t="s">
        <v>71</v>
      </c>
      <c r="L21" s="48"/>
      <c r="M21" s="31"/>
      <c r="N21" s="11" t="str">
        <f>'Draw ROUND 1'!$I$23</f>
        <v>Gala 3 - Stafford</v>
      </c>
      <c r="O21" s="11"/>
      <c r="P21" s="80"/>
      <c r="Q21" s="24"/>
      <c r="R21" s="33"/>
      <c r="S21" s="3"/>
    </row>
    <row r="22" spans="1:19" ht="12.75">
      <c r="A22" s="3">
        <v>1</v>
      </c>
      <c r="B22" s="70" t="s">
        <v>89</v>
      </c>
      <c r="C22" s="3">
        <v>214</v>
      </c>
      <c r="D22" s="80">
        <f aca="true" t="shared" si="5" ref="D22:D27">IF(C22="dns",0,7-RANK(C22,$C$22:$C$27))</f>
        <v>5</v>
      </c>
      <c r="E22" s="28" t="s">
        <v>45</v>
      </c>
      <c r="F22" s="33" t="s">
        <v>45</v>
      </c>
      <c r="G22" s="3">
        <v>1</v>
      </c>
      <c r="H22" s="3" t="s">
        <v>81</v>
      </c>
      <c r="I22" s="3">
        <v>179</v>
      </c>
      <c r="J22" s="80">
        <f aca="true" t="shared" si="6" ref="J22:J27">IF(I22="dns",0,7-RANK(I22,$I$22:$I$27))</f>
        <v>4</v>
      </c>
      <c r="K22" s="28" t="s">
        <v>45</v>
      </c>
      <c r="L22" s="24" t="s">
        <v>45</v>
      </c>
      <c r="M22" s="3">
        <v>1</v>
      </c>
      <c r="N22" s="3" t="s">
        <v>22</v>
      </c>
      <c r="O22" s="3">
        <v>234</v>
      </c>
      <c r="P22" s="80">
        <f aca="true" t="shared" si="7" ref="P22:P27">IF(O22="DNS",0,7-RANK(O22,$O$22:$O$27))</f>
        <v>4</v>
      </c>
      <c r="Q22" s="24"/>
      <c r="R22" s="33" t="s">
        <v>45</v>
      </c>
      <c r="S22" s="3"/>
    </row>
    <row r="23" spans="1:19" ht="12.75">
      <c r="A23" s="3">
        <v>2</v>
      </c>
      <c r="B23" s="67" t="s">
        <v>93</v>
      </c>
      <c r="C23" s="3">
        <v>183</v>
      </c>
      <c r="D23" s="80">
        <f t="shared" si="5"/>
        <v>4</v>
      </c>
      <c r="E23" s="28" t="s">
        <v>49</v>
      </c>
      <c r="F23" s="33" t="s">
        <v>50</v>
      </c>
      <c r="G23" s="3">
        <v>2</v>
      </c>
      <c r="H23" s="117" t="s">
        <v>119</v>
      </c>
      <c r="I23" s="3">
        <v>224</v>
      </c>
      <c r="J23" s="80">
        <f t="shared" si="6"/>
        <v>5</v>
      </c>
      <c r="K23" s="28" t="s">
        <v>49</v>
      </c>
      <c r="L23" s="24" t="s">
        <v>47</v>
      </c>
      <c r="M23" s="3">
        <v>2</v>
      </c>
      <c r="N23" s="3" t="s">
        <v>121</v>
      </c>
      <c r="O23" s="3">
        <v>137</v>
      </c>
      <c r="P23" s="80">
        <f t="shared" si="7"/>
        <v>3</v>
      </c>
      <c r="Q23" s="24"/>
      <c r="R23" s="33" t="s">
        <v>47</v>
      </c>
      <c r="S23" s="3"/>
    </row>
    <row r="24" spans="1:19" ht="12.75">
      <c r="A24" s="3">
        <v>3</v>
      </c>
      <c r="B24" s="67" t="s">
        <v>38</v>
      </c>
      <c r="C24" s="3">
        <v>138</v>
      </c>
      <c r="D24" s="80">
        <f t="shared" si="5"/>
        <v>1</v>
      </c>
      <c r="E24" s="28" t="s">
        <v>53</v>
      </c>
      <c r="F24" s="33" t="s">
        <v>51</v>
      </c>
      <c r="G24" s="3">
        <v>3</v>
      </c>
      <c r="H24" s="3" t="s">
        <v>28</v>
      </c>
      <c r="I24" s="3">
        <v>263</v>
      </c>
      <c r="J24" s="80">
        <f t="shared" si="6"/>
        <v>6</v>
      </c>
      <c r="K24" s="28" t="s">
        <v>53</v>
      </c>
      <c r="L24" s="24" t="s">
        <v>52</v>
      </c>
      <c r="M24" s="3">
        <v>3</v>
      </c>
      <c r="N24" s="3" t="s">
        <v>37</v>
      </c>
      <c r="O24" s="3">
        <v>108</v>
      </c>
      <c r="P24" s="80">
        <f t="shared" si="7"/>
        <v>2</v>
      </c>
      <c r="Q24" s="24"/>
      <c r="R24" s="33" t="s">
        <v>52</v>
      </c>
      <c r="S24" s="3"/>
    </row>
    <row r="25" spans="1:18" ht="12.75">
      <c r="A25" s="3">
        <v>4</v>
      </c>
      <c r="B25" s="67" t="s">
        <v>36</v>
      </c>
      <c r="C25" s="3">
        <v>141</v>
      </c>
      <c r="D25" s="80">
        <f t="shared" si="5"/>
        <v>2</v>
      </c>
      <c r="E25" s="28" t="s">
        <v>57</v>
      </c>
      <c r="F25" s="33" t="s">
        <v>56</v>
      </c>
      <c r="G25" s="3">
        <v>4</v>
      </c>
      <c r="H25" s="3" t="s">
        <v>40</v>
      </c>
      <c r="I25" s="3">
        <v>178</v>
      </c>
      <c r="J25" s="80">
        <f t="shared" si="6"/>
        <v>3</v>
      </c>
      <c r="K25" s="28" t="s">
        <v>57</v>
      </c>
      <c r="L25" s="24" t="s">
        <v>57</v>
      </c>
      <c r="M25" s="3">
        <v>4</v>
      </c>
      <c r="N25" s="3" t="s">
        <v>26</v>
      </c>
      <c r="O25" s="3">
        <v>250</v>
      </c>
      <c r="P25" s="80">
        <f t="shared" si="7"/>
        <v>6</v>
      </c>
      <c r="Q25" s="24"/>
      <c r="R25" s="24" t="s">
        <v>57</v>
      </c>
    </row>
    <row r="26" spans="1:18" ht="12.75">
      <c r="A26" s="3">
        <v>5</v>
      </c>
      <c r="B26" s="67" t="s">
        <v>12</v>
      </c>
      <c r="C26" s="3">
        <v>226</v>
      </c>
      <c r="D26" s="80">
        <f t="shared" si="5"/>
        <v>6</v>
      </c>
      <c r="E26" s="28" t="s">
        <v>61</v>
      </c>
      <c r="F26" s="33" t="s">
        <v>61</v>
      </c>
      <c r="G26" s="3">
        <v>5</v>
      </c>
      <c r="H26" s="67" t="s">
        <v>13</v>
      </c>
      <c r="I26" s="3">
        <v>138</v>
      </c>
      <c r="J26" s="80">
        <f t="shared" si="6"/>
        <v>2</v>
      </c>
      <c r="K26" s="28" t="s">
        <v>61</v>
      </c>
      <c r="L26" s="24" t="s">
        <v>59</v>
      </c>
      <c r="M26" s="3">
        <v>5</v>
      </c>
      <c r="N26" s="3" t="s">
        <v>41</v>
      </c>
      <c r="O26" s="3">
        <v>244</v>
      </c>
      <c r="P26" s="80">
        <f t="shared" si="7"/>
        <v>5</v>
      </c>
      <c r="Q26" s="24"/>
      <c r="R26" s="24" t="s">
        <v>59</v>
      </c>
    </row>
    <row r="27" spans="1:18" ht="12.75">
      <c r="A27" s="3">
        <v>6</v>
      </c>
      <c r="B27" s="67" t="s">
        <v>100</v>
      </c>
      <c r="C27" s="3">
        <v>145</v>
      </c>
      <c r="D27" s="80">
        <f t="shared" si="5"/>
        <v>3</v>
      </c>
      <c r="E27" s="28" t="s">
        <v>65</v>
      </c>
      <c r="F27" s="33" t="s">
        <v>66</v>
      </c>
      <c r="G27" s="3">
        <v>6</v>
      </c>
      <c r="H27" s="3"/>
      <c r="I27" s="3"/>
      <c r="J27" s="80" t="e">
        <f t="shared" si="6"/>
        <v>#N/A</v>
      </c>
      <c r="K27" s="28" t="s">
        <v>65</v>
      </c>
      <c r="L27" s="24" t="s">
        <v>66</v>
      </c>
      <c r="M27" s="3">
        <v>6</v>
      </c>
      <c r="N27" s="67"/>
      <c r="O27" s="3"/>
      <c r="P27" s="80" t="e">
        <f t="shared" si="7"/>
        <v>#N/A</v>
      </c>
      <c r="Q27" s="24"/>
      <c r="R27" s="33" t="s">
        <v>64</v>
      </c>
    </row>
    <row r="28" spans="1:18" ht="12.75">
      <c r="A28" s="3"/>
      <c r="B28" s="3"/>
      <c r="C28" s="3"/>
      <c r="D28" s="80"/>
      <c r="E28" s="28"/>
      <c r="F28" s="33"/>
      <c r="G28" s="3"/>
      <c r="J28" s="80"/>
      <c r="K28" s="50"/>
      <c r="M28" s="3"/>
      <c r="Q28" s="24"/>
      <c r="R28" s="33"/>
    </row>
    <row r="29" spans="1:18" ht="12.75">
      <c r="A29" s="11"/>
      <c r="B29" s="11" t="str">
        <f>'Draw ROUND 1'!$L$3</f>
        <v>Gala 4 - Rugby</v>
      </c>
      <c r="C29" s="3"/>
      <c r="D29" s="80"/>
      <c r="E29" s="35" t="s">
        <v>72</v>
      </c>
      <c r="F29" s="35"/>
      <c r="G29" s="35"/>
      <c r="H29" s="11"/>
      <c r="I29" s="3"/>
      <c r="J29" s="80"/>
      <c r="K29" s="48"/>
      <c r="L29" s="48"/>
      <c r="M29" s="11"/>
      <c r="N29" s="6"/>
      <c r="P29" s="81"/>
      <c r="Q29" s="24"/>
      <c r="R29" s="33"/>
    </row>
    <row r="30" spans="1:18" ht="12.75">
      <c r="A30" s="3">
        <v>1</v>
      </c>
      <c r="B30" s="67" t="s">
        <v>17</v>
      </c>
      <c r="C30" s="3">
        <v>242</v>
      </c>
      <c r="D30" s="80">
        <f aca="true" t="shared" si="8" ref="D30:D35">IF(C30="DNS",0,7-RANK(C30,$C$30:$C$35))</f>
        <v>6</v>
      </c>
      <c r="E30" s="28" t="s">
        <v>46</v>
      </c>
      <c r="F30" s="33" t="s">
        <v>46</v>
      </c>
      <c r="G30" s="3"/>
      <c r="H30" s="67"/>
      <c r="I30" s="3"/>
      <c r="J30" s="80"/>
      <c r="K30" s="28"/>
      <c r="M30" s="3"/>
      <c r="N30" s="3"/>
      <c r="O30" s="3"/>
      <c r="P30" s="80"/>
      <c r="Q30" s="24"/>
      <c r="R30" s="33" t="s">
        <v>46</v>
      </c>
    </row>
    <row r="31" spans="1:18" ht="12.75">
      <c r="A31" s="3">
        <v>2</v>
      </c>
      <c r="B31" s="3" t="s">
        <v>23</v>
      </c>
      <c r="C31" s="3">
        <v>153</v>
      </c>
      <c r="D31" s="80">
        <f t="shared" si="8"/>
        <v>3</v>
      </c>
      <c r="E31" s="28" t="s">
        <v>50</v>
      </c>
      <c r="F31" s="33" t="s">
        <v>47</v>
      </c>
      <c r="G31" s="3"/>
      <c r="H31" s="3"/>
      <c r="I31" s="3"/>
      <c r="J31" s="80"/>
      <c r="K31" s="28"/>
      <c r="M31" s="3"/>
      <c r="N31" s="3"/>
      <c r="O31" s="3"/>
      <c r="P31" s="80"/>
      <c r="Q31" s="24"/>
      <c r="R31" s="33" t="s">
        <v>50</v>
      </c>
    </row>
    <row r="32" spans="1:18" ht="12.75">
      <c r="A32" s="3">
        <v>3</v>
      </c>
      <c r="B32" s="3" t="s">
        <v>15</v>
      </c>
      <c r="C32" s="3">
        <v>168</v>
      </c>
      <c r="D32" s="80">
        <f t="shared" si="8"/>
        <v>4</v>
      </c>
      <c r="E32" s="28" t="s">
        <v>54</v>
      </c>
      <c r="F32" s="33" t="s">
        <v>52</v>
      </c>
      <c r="G32" s="3"/>
      <c r="H32" s="3"/>
      <c r="I32" s="3"/>
      <c r="J32" s="80"/>
      <c r="K32" s="28"/>
      <c r="M32" s="3"/>
      <c r="N32" s="3"/>
      <c r="O32" s="3"/>
      <c r="P32" s="80"/>
      <c r="R32" s="33" t="s">
        <v>54</v>
      </c>
    </row>
    <row r="33" spans="1:18" ht="12.75">
      <c r="A33" s="3">
        <v>4</v>
      </c>
      <c r="B33" s="3" t="s">
        <v>90</v>
      </c>
      <c r="C33" s="3">
        <v>139</v>
      </c>
      <c r="D33" s="80">
        <f t="shared" si="8"/>
        <v>1</v>
      </c>
      <c r="E33" s="28" t="s">
        <v>58</v>
      </c>
      <c r="F33" s="33" t="s">
        <v>57</v>
      </c>
      <c r="G33" s="3"/>
      <c r="H33" s="3"/>
      <c r="I33" s="3"/>
      <c r="J33" s="80"/>
      <c r="K33" s="28"/>
      <c r="M33" s="3"/>
      <c r="N33" s="3"/>
      <c r="O33" s="3"/>
      <c r="P33" s="80"/>
      <c r="R33" s="33" t="s">
        <v>58</v>
      </c>
    </row>
    <row r="34" spans="1:18" ht="12.75">
      <c r="A34" s="3">
        <v>5</v>
      </c>
      <c r="B34" s="3" t="s">
        <v>85</v>
      </c>
      <c r="C34" s="3">
        <v>219</v>
      </c>
      <c r="D34" s="80">
        <f t="shared" si="8"/>
        <v>5</v>
      </c>
      <c r="E34" s="28" t="s">
        <v>62</v>
      </c>
      <c r="F34" s="33" t="s">
        <v>62</v>
      </c>
      <c r="G34" s="3"/>
      <c r="H34" s="3"/>
      <c r="I34" s="3"/>
      <c r="J34" s="80"/>
      <c r="K34" s="28"/>
      <c r="M34" s="3"/>
      <c r="N34" s="3"/>
      <c r="O34" s="5"/>
      <c r="P34" s="80"/>
      <c r="R34" s="33" t="s">
        <v>62</v>
      </c>
    </row>
    <row r="35" spans="1:18" ht="12.75">
      <c r="A35" s="3">
        <v>6</v>
      </c>
      <c r="B35" s="3" t="s">
        <v>91</v>
      </c>
      <c r="C35" s="3">
        <v>143</v>
      </c>
      <c r="D35" s="80">
        <f t="shared" si="8"/>
        <v>2</v>
      </c>
      <c r="E35" s="28" t="s">
        <v>66</v>
      </c>
      <c r="F35" s="33" t="s">
        <v>63</v>
      </c>
      <c r="G35" s="3"/>
      <c r="H35" s="3"/>
      <c r="I35" s="3"/>
      <c r="J35" s="80"/>
      <c r="K35" s="28"/>
      <c r="M35" s="3"/>
      <c r="P35" s="80"/>
      <c r="R35" s="33" t="s">
        <v>66</v>
      </c>
    </row>
    <row r="36" spans="1:11" ht="12.75">
      <c r="A36" s="3"/>
      <c r="B36" s="3"/>
      <c r="C36" s="3"/>
      <c r="D36" s="80"/>
      <c r="E36" s="28"/>
      <c r="F36" s="33"/>
      <c r="G36" s="3"/>
      <c r="H36" s="3"/>
      <c r="I36" s="3"/>
      <c r="J36" s="80"/>
      <c r="K36" s="28"/>
    </row>
    <row r="37" spans="8:10" ht="12.75">
      <c r="H37" s="11"/>
      <c r="I37" s="3"/>
      <c r="J37" s="80"/>
    </row>
    <row r="38" spans="7:11" ht="12.75">
      <c r="G38" s="3"/>
      <c r="H38" s="67"/>
      <c r="I38" s="3"/>
      <c r="J38" s="80"/>
      <c r="K38" s="28"/>
    </row>
    <row r="39" spans="8:10" ht="12.75">
      <c r="H39" s="3"/>
      <c r="I39" s="3"/>
      <c r="J39" s="80"/>
    </row>
    <row r="40" spans="8:10" ht="12.75">
      <c r="H40" s="3"/>
      <c r="I40" s="3"/>
      <c r="J40" s="80"/>
    </row>
    <row r="41" spans="8:10" ht="12.75">
      <c r="H41" s="3"/>
      <c r="I41" s="3"/>
      <c r="J41" s="80"/>
    </row>
    <row r="42" spans="8:10" ht="12.75">
      <c r="H42" s="3"/>
      <c r="I42" s="3"/>
      <c r="J42" s="80"/>
    </row>
    <row r="43" spans="8:10" ht="12.75">
      <c r="H43" s="3"/>
      <c r="I43" s="3"/>
      <c r="J43" s="80"/>
    </row>
    <row r="44" spans="8:10" ht="12.75">
      <c r="H44" s="3"/>
      <c r="I44" s="3"/>
      <c r="J44" s="80"/>
    </row>
    <row r="45" spans="8:10" ht="12.75">
      <c r="H45" s="3"/>
      <c r="I45" s="3"/>
      <c r="J45" s="80"/>
    </row>
    <row r="46" spans="8:10" ht="12.75">
      <c r="H46" s="3"/>
      <c r="I46" s="3"/>
      <c r="J46" s="80"/>
    </row>
    <row r="47" spans="8:10" ht="12.75">
      <c r="H47" s="3"/>
      <c r="I47" s="3"/>
      <c r="J47" s="80"/>
    </row>
    <row r="48" spans="8:10" ht="12.75">
      <c r="H48" s="3"/>
      <c r="I48" s="3"/>
      <c r="J48" s="80"/>
    </row>
    <row r="49" spans="8:10" ht="12.75">
      <c r="H49" s="3"/>
      <c r="I49" s="3"/>
      <c r="J49" s="80"/>
    </row>
    <row r="50" spans="8:10" ht="12.75">
      <c r="H50" s="3"/>
      <c r="I50" s="3"/>
      <c r="J50" s="80"/>
    </row>
    <row r="51" spans="8:10" ht="12.75">
      <c r="H51" s="3"/>
      <c r="I51" s="3"/>
      <c r="J51" s="80"/>
    </row>
    <row r="52" spans="8:10" ht="12.75">
      <c r="H52" s="3"/>
      <c r="I52" s="3"/>
      <c r="J52" s="80"/>
    </row>
    <row r="53" spans="8:10" ht="12.75">
      <c r="H53" s="3"/>
      <c r="I53" s="3"/>
      <c r="J53" s="80"/>
    </row>
    <row r="54" spans="8:10" ht="12.75">
      <c r="H54" s="3"/>
      <c r="I54" s="3"/>
      <c r="J54" s="80"/>
    </row>
    <row r="55" spans="8:10" ht="12.75">
      <c r="H55" s="3"/>
      <c r="I55" s="3"/>
      <c r="J55" s="80"/>
    </row>
    <row r="56" spans="8:10" ht="12.75">
      <c r="H56" s="3"/>
      <c r="I56" s="3"/>
      <c r="J56" s="80"/>
    </row>
    <row r="57" spans="8:10" ht="12.75">
      <c r="H57" s="3"/>
      <c r="I57" s="3"/>
      <c r="J57" s="80"/>
    </row>
  </sheetData>
  <sheetProtection/>
  <mergeCells count="3">
    <mergeCell ref="A1:P1"/>
    <mergeCell ref="A2:P2"/>
    <mergeCell ref="M3:N3"/>
  </mergeCells>
  <printOptions/>
  <pageMargins left="0.43" right="0.24" top="0.96" bottom="0.81" header="0.33" footer="0.26"/>
  <pageSetup horizontalDpi="300" verticalDpi="300" orientation="landscape" paperSize="9" scale="98" r:id="rId1"/>
  <headerFooter alignWithMargins="0">
    <oddHeader>&amp;C&amp;"Arial,Bold"&amp;12Nuneaton &amp; District Junior Swim League - Table 2011
(Affiliated to West Midland Region ASA)</oddHeader>
    <oddFooter>&amp;C&amp;"Arial,Bold"&amp;11Sponsored by SRS Leisure
All Galas under ASA Law and ASA Technical Rules of Swimming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I15" sqref="I15"/>
    </sheetView>
  </sheetViews>
  <sheetFormatPr defaultColWidth="9.140625" defaultRowHeight="12.75"/>
  <cols>
    <col min="1" max="1" width="5.00390625" style="24" customWidth="1"/>
    <col min="2" max="2" width="5.00390625" style="0" customWidth="1"/>
    <col min="3" max="3" width="19.421875" style="0" customWidth="1"/>
    <col min="4" max="4" width="9.140625" style="6" customWidth="1"/>
    <col min="5" max="5" width="3.7109375" style="24" customWidth="1"/>
    <col min="6" max="6" width="20.421875" style="0" customWidth="1"/>
    <col min="7" max="7" width="9.140625" style="6" customWidth="1"/>
    <col min="8" max="8" width="4.140625" style="24" customWidth="1"/>
    <col min="9" max="9" width="22.00390625" style="0" customWidth="1"/>
    <col min="10" max="10" width="9.140625" style="6" customWidth="1"/>
    <col min="11" max="11" width="4.28125" style="24" customWidth="1"/>
    <col min="12" max="12" width="19.28125" style="0" customWidth="1"/>
    <col min="13" max="13" width="9.140625" style="6" customWidth="1"/>
  </cols>
  <sheetData>
    <row r="1" spans="1:13" s="27" customFormat="1" ht="25.5" customHeight="1">
      <c r="A1" s="171" t="s">
        <v>138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29"/>
    </row>
    <row r="2" spans="1:13" s="27" customFormat="1" ht="15.75">
      <c r="A2" s="32" t="s">
        <v>2</v>
      </c>
      <c r="B2" s="32"/>
      <c r="C2" s="32"/>
      <c r="D2" s="32"/>
      <c r="E2" s="32"/>
      <c r="F2" s="32"/>
      <c r="G2" s="118"/>
      <c r="H2" s="32"/>
      <c r="I2" s="32"/>
      <c r="J2" s="118"/>
      <c r="K2" s="32"/>
      <c r="L2" s="32"/>
      <c r="M2" s="31"/>
    </row>
    <row r="3" spans="1:13" s="3" customFormat="1" ht="15.75">
      <c r="A3" s="33"/>
      <c r="B3" s="31" t="s">
        <v>139</v>
      </c>
      <c r="C3" s="31"/>
      <c r="D3" s="31"/>
      <c r="E3" s="35"/>
      <c r="F3" s="31" t="s">
        <v>116</v>
      </c>
      <c r="G3" s="119"/>
      <c r="H3" s="36"/>
      <c r="I3" s="31" t="s">
        <v>117</v>
      </c>
      <c r="J3" s="111"/>
      <c r="K3" s="33"/>
      <c r="L3" s="11" t="s">
        <v>115</v>
      </c>
      <c r="M3" s="11"/>
    </row>
    <row r="4" spans="1:13" s="3" customFormat="1" ht="15">
      <c r="A4" s="33"/>
      <c r="B4" s="31"/>
      <c r="C4" s="68" t="s">
        <v>107</v>
      </c>
      <c r="D4" s="31"/>
      <c r="E4" s="28"/>
      <c r="F4" s="68" t="s">
        <v>112</v>
      </c>
      <c r="G4" s="120"/>
      <c r="H4" s="121"/>
      <c r="I4" s="68" t="s">
        <v>108</v>
      </c>
      <c r="J4" s="112"/>
      <c r="K4" s="33"/>
      <c r="L4" s="68" t="s">
        <v>110</v>
      </c>
      <c r="M4" s="11"/>
    </row>
    <row r="5" spans="1:13" s="3" customFormat="1" ht="15.75">
      <c r="A5" s="33"/>
      <c r="B5" s="37"/>
      <c r="C5" s="6"/>
      <c r="D5" s="11"/>
      <c r="E5" s="34"/>
      <c r="F5" s="6"/>
      <c r="G5" s="119"/>
      <c r="H5" s="36"/>
      <c r="I5" s="6"/>
      <c r="J5" s="111"/>
      <c r="K5" s="33"/>
      <c r="L5" s="31"/>
      <c r="M5" s="11"/>
    </row>
    <row r="6" spans="1:13" s="3" customFormat="1" ht="15.75">
      <c r="A6" s="33" t="s">
        <v>43</v>
      </c>
      <c r="B6" s="3">
        <v>1</v>
      </c>
      <c r="C6" s="3" t="str">
        <f>'Results ROUND 1'!$B$6</f>
        <v>Chase</v>
      </c>
      <c r="D6" s="11"/>
      <c r="E6" s="33" t="s">
        <v>44</v>
      </c>
      <c r="F6" s="3" t="str">
        <f>'Results ROUND 1'!$B$14</f>
        <v>Braunstone</v>
      </c>
      <c r="G6" s="111" t="s">
        <v>126</v>
      </c>
      <c r="H6" s="33" t="s">
        <v>45</v>
      </c>
      <c r="I6" s="3" t="str">
        <f>'Results ROUND 1'!$B$22</f>
        <v>Worcester A</v>
      </c>
      <c r="J6" s="111"/>
      <c r="K6" s="33" t="s">
        <v>46</v>
      </c>
      <c r="L6" s="3" t="str">
        <f>'Results ROUND 1'!$B$30</f>
        <v>Solihull</v>
      </c>
      <c r="M6" s="11"/>
    </row>
    <row r="7" spans="1:13" s="3" customFormat="1" ht="15.75">
      <c r="A7" s="33" t="s">
        <v>47</v>
      </c>
      <c r="B7" s="3">
        <v>2</v>
      </c>
      <c r="C7" s="3" t="str">
        <f>'Results ROUND 1'!$B$31</f>
        <v>Lichfield</v>
      </c>
      <c r="D7" s="11"/>
      <c r="E7" s="33" t="s">
        <v>48</v>
      </c>
      <c r="F7" s="3" t="str">
        <f>'Results ROUND 1'!$B$7</f>
        <v>Leamington Spa</v>
      </c>
      <c r="G7" s="111"/>
      <c r="H7" s="33" t="s">
        <v>49</v>
      </c>
      <c r="I7" s="3" t="str">
        <f>'Results ROUND 1'!$B$15</f>
        <v>Northgate</v>
      </c>
      <c r="J7" s="111"/>
      <c r="K7" s="33" t="s">
        <v>50</v>
      </c>
      <c r="L7" s="3" t="str">
        <f>'Results ROUND 1'!$B$23</f>
        <v>Northampton A</v>
      </c>
      <c r="M7" s="11"/>
    </row>
    <row r="8" spans="1:13" s="3" customFormat="1" ht="15.75">
      <c r="A8" s="33" t="s">
        <v>51</v>
      </c>
      <c r="B8" s="3">
        <v>3</v>
      </c>
      <c r="C8" s="3" t="str">
        <f>'Results ROUND 1'!$B$24</f>
        <v>Wombourne</v>
      </c>
      <c r="D8" s="11"/>
      <c r="E8" s="33" t="s">
        <v>52</v>
      </c>
      <c r="F8" s="3" t="str">
        <f>'Results ROUND 1'!$B$32</f>
        <v>Hinckley</v>
      </c>
      <c r="G8" s="111"/>
      <c r="H8" s="33" t="s">
        <v>53</v>
      </c>
      <c r="I8" s="3" t="str">
        <f>'Results ROUND 1'!$B$8</f>
        <v>Blythe Barracudas A</v>
      </c>
      <c r="J8" s="111"/>
      <c r="K8" s="33" t="s">
        <v>54</v>
      </c>
      <c r="L8" s="3" t="str">
        <f>'Results ROUND 1'!$B$16</f>
        <v>Halesowen</v>
      </c>
      <c r="M8" s="11"/>
    </row>
    <row r="9" spans="1:13" s="3" customFormat="1" ht="15.75">
      <c r="A9" s="33" t="s">
        <v>55</v>
      </c>
      <c r="B9" s="3">
        <v>4</v>
      </c>
      <c r="C9" s="3" t="str">
        <f>'Results ROUND 1'!$B$17</f>
        <v>Leicester Sharks A</v>
      </c>
      <c r="D9" s="111" t="s">
        <v>126</v>
      </c>
      <c r="E9" s="33" t="s">
        <v>56</v>
      </c>
      <c r="F9" s="3" t="str">
        <f>'Results ROUND 1'!$B$25</f>
        <v>City of Hereford</v>
      </c>
      <c r="G9" s="111"/>
      <c r="H9" s="33" t="s">
        <v>57</v>
      </c>
      <c r="I9" s="3" t="str">
        <f>'Results ROUND 1'!$B$33</f>
        <v>Stourbridge A</v>
      </c>
      <c r="J9" s="111"/>
      <c r="K9" s="33" t="s">
        <v>58</v>
      </c>
      <c r="L9" s="3" t="str">
        <f>'Results ROUND 1'!$B$9</f>
        <v>Stratford Sharks</v>
      </c>
      <c r="M9" s="11"/>
    </row>
    <row r="10" spans="1:13" s="3" customFormat="1" ht="15.75">
      <c r="A10" s="33" t="s">
        <v>59</v>
      </c>
      <c r="B10" s="3">
        <v>5</v>
      </c>
      <c r="C10" s="3" t="str">
        <f>'Results ROUND 1'!$B$10</f>
        <v>Boldmere A</v>
      </c>
      <c r="D10" s="11"/>
      <c r="E10" s="33" t="s">
        <v>60</v>
      </c>
      <c r="F10" s="3" t="str">
        <f>'Results ROUND 1'!$B$18</f>
        <v>Nuneaton &amp; Bedworth</v>
      </c>
      <c r="G10" s="111"/>
      <c r="H10" s="33" t="s">
        <v>61</v>
      </c>
      <c r="I10" s="3" t="str">
        <f>'Results ROUND 1'!$B$26</f>
        <v>City of Coventry</v>
      </c>
      <c r="J10" s="111"/>
      <c r="K10" s="33" t="s">
        <v>62</v>
      </c>
      <c r="L10" s="3" t="str">
        <f>'Results ROUND 1'!$B$34</f>
        <v>Stafford Apex</v>
      </c>
      <c r="M10" s="111" t="s">
        <v>126</v>
      </c>
    </row>
    <row r="11" spans="1:13" s="3" customFormat="1" ht="15.75">
      <c r="A11" s="33" t="s">
        <v>63</v>
      </c>
      <c r="B11" s="3">
        <v>6</v>
      </c>
      <c r="C11" s="3" t="str">
        <f>'Results ROUND 1'!$B$35</f>
        <v>Leicester Sharks B</v>
      </c>
      <c r="D11" s="11"/>
      <c r="E11" s="33" t="s">
        <v>64</v>
      </c>
      <c r="F11" s="3" t="str">
        <f>'Results ROUND 1'!$B$11</f>
        <v>Bilston</v>
      </c>
      <c r="G11" s="111"/>
      <c r="H11" s="33" t="s">
        <v>65</v>
      </c>
      <c r="I11" s="3" t="str">
        <f>'Results ROUND 1'!$B$19</f>
        <v>Rugby</v>
      </c>
      <c r="J11" s="111" t="s">
        <v>126</v>
      </c>
      <c r="K11" s="33" t="s">
        <v>66</v>
      </c>
      <c r="L11" s="3" t="str">
        <f>'Results ROUND 1'!$B$27</f>
        <v>Orion</v>
      </c>
      <c r="M11" s="11"/>
    </row>
    <row r="12" spans="1:13" s="3" customFormat="1" ht="15.75">
      <c r="A12" s="33"/>
      <c r="D12" s="11"/>
      <c r="E12" s="33"/>
      <c r="G12" s="111"/>
      <c r="H12" s="33"/>
      <c r="J12" s="111"/>
      <c r="K12" s="33"/>
      <c r="M12" s="11"/>
    </row>
    <row r="13" spans="1:13" s="3" customFormat="1" ht="12.75">
      <c r="A13" s="167" t="s">
        <v>140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1"/>
    </row>
    <row r="14" spans="2:10" s="11" customFormat="1" ht="15.75">
      <c r="B14" s="11" t="s">
        <v>114</v>
      </c>
      <c r="F14" s="11" t="s">
        <v>105</v>
      </c>
      <c r="G14" s="111"/>
      <c r="I14" s="11" t="s">
        <v>127</v>
      </c>
      <c r="J14" s="111"/>
    </row>
    <row r="15" spans="2:10" s="31" customFormat="1" ht="15.75">
      <c r="B15" s="38"/>
      <c r="C15" s="6" t="s">
        <v>125</v>
      </c>
      <c r="F15" s="6" t="s">
        <v>111</v>
      </c>
      <c r="G15" s="107"/>
      <c r="H15" s="4"/>
      <c r="I15" s="6" t="s">
        <v>113</v>
      </c>
      <c r="J15" s="122"/>
    </row>
    <row r="16" spans="2:12" s="31" customFormat="1" ht="15.75">
      <c r="B16" s="38"/>
      <c r="C16" s="6"/>
      <c r="F16" s="6"/>
      <c r="G16" s="122"/>
      <c r="I16" s="6"/>
      <c r="J16" s="122"/>
      <c r="L16" s="6"/>
    </row>
    <row r="17" spans="1:14" s="3" customFormat="1" ht="15.75">
      <c r="A17" s="33" t="s">
        <v>43</v>
      </c>
      <c r="B17" s="3">
        <v>1</v>
      </c>
      <c r="C17" s="71" t="str">
        <f>'Results ROUND 1'!$H$6</f>
        <v>Broadway</v>
      </c>
      <c r="D17" s="111" t="s">
        <v>126</v>
      </c>
      <c r="E17" s="33" t="s">
        <v>44</v>
      </c>
      <c r="F17" s="71" t="s">
        <v>94</v>
      </c>
      <c r="G17" s="123"/>
      <c r="H17" s="75" t="s">
        <v>45</v>
      </c>
      <c r="I17" s="71" t="s">
        <v>81</v>
      </c>
      <c r="J17" s="123" t="s">
        <v>126</v>
      </c>
      <c r="K17" s="75" t="s">
        <v>46</v>
      </c>
      <c r="L17" s="71"/>
      <c r="M17" s="11"/>
      <c r="N17" s="75"/>
    </row>
    <row r="18" spans="1:14" s="3" customFormat="1" ht="15.75">
      <c r="A18" s="33" t="s">
        <v>47</v>
      </c>
      <c r="B18" s="3">
        <v>2</v>
      </c>
      <c r="C18" s="71" t="s">
        <v>130</v>
      </c>
      <c r="D18" s="11"/>
      <c r="E18" s="33" t="s">
        <v>48</v>
      </c>
      <c r="F18" s="71" t="str">
        <f>'Results ROUND 1'!$H$7</f>
        <v>Walsall</v>
      </c>
      <c r="G18" s="123"/>
      <c r="H18" s="75" t="s">
        <v>49</v>
      </c>
      <c r="I18" s="67" t="s">
        <v>20</v>
      </c>
      <c r="J18" s="123"/>
      <c r="K18" s="75" t="s">
        <v>50</v>
      </c>
      <c r="L18" s="71"/>
      <c r="M18" s="11"/>
      <c r="N18" s="75"/>
    </row>
    <row r="19" spans="1:14" s="3" customFormat="1" ht="15.75">
      <c r="A19" s="33" t="s">
        <v>51</v>
      </c>
      <c r="B19" s="3">
        <v>3</v>
      </c>
      <c r="C19" s="71" t="s">
        <v>32</v>
      </c>
      <c r="D19" s="11"/>
      <c r="E19" s="33"/>
      <c r="F19" s="71" t="s">
        <v>28</v>
      </c>
      <c r="G19" s="123"/>
      <c r="H19" s="75" t="s">
        <v>53</v>
      </c>
      <c r="I19" s="71" t="s">
        <v>30</v>
      </c>
      <c r="J19" s="123"/>
      <c r="K19" s="75" t="s">
        <v>54</v>
      </c>
      <c r="L19" s="71"/>
      <c r="M19" s="11"/>
      <c r="N19" s="75"/>
    </row>
    <row r="20" spans="1:14" s="3" customFormat="1" ht="15.75">
      <c r="A20" s="33" t="s">
        <v>55</v>
      </c>
      <c r="B20" s="3">
        <v>4</v>
      </c>
      <c r="C20" s="71" t="s">
        <v>141</v>
      </c>
      <c r="D20" s="11"/>
      <c r="E20" s="33"/>
      <c r="F20" s="71" t="s">
        <v>35</v>
      </c>
      <c r="G20" s="123" t="s">
        <v>126</v>
      </c>
      <c r="H20" s="75" t="s">
        <v>57</v>
      </c>
      <c r="I20" s="71" t="s">
        <v>40</v>
      </c>
      <c r="J20" s="123"/>
      <c r="K20" s="75" t="s">
        <v>58</v>
      </c>
      <c r="L20" s="71"/>
      <c r="M20" s="11"/>
      <c r="N20" s="75"/>
    </row>
    <row r="21" spans="1:14" s="3" customFormat="1" ht="15.75">
      <c r="A21" s="33" t="s">
        <v>59</v>
      </c>
      <c r="B21" s="3">
        <v>5</v>
      </c>
      <c r="C21" s="71" t="s">
        <v>13</v>
      </c>
      <c r="D21" s="11"/>
      <c r="E21" s="33"/>
      <c r="F21" s="71" t="s">
        <v>96</v>
      </c>
      <c r="G21" s="123"/>
      <c r="H21" s="75" t="s">
        <v>61</v>
      </c>
      <c r="I21" s="71" t="s">
        <v>142</v>
      </c>
      <c r="J21" s="123"/>
      <c r="K21" s="75" t="s">
        <v>62</v>
      </c>
      <c r="L21" s="71"/>
      <c r="M21" s="11"/>
      <c r="N21" s="75"/>
    </row>
    <row r="22" spans="1:14" s="3" customFormat="1" ht="15.75">
      <c r="A22" s="33" t="s">
        <v>63</v>
      </c>
      <c r="B22" s="3">
        <v>6</v>
      </c>
      <c r="C22" s="71"/>
      <c r="D22" s="11"/>
      <c r="E22" s="33"/>
      <c r="F22" s="71"/>
      <c r="G22" s="123"/>
      <c r="H22" s="75" t="s">
        <v>65</v>
      </c>
      <c r="I22" s="71"/>
      <c r="J22" s="123"/>
      <c r="K22" s="75" t="s">
        <v>66</v>
      </c>
      <c r="L22" s="71"/>
      <c r="M22" s="11"/>
      <c r="N22" s="75"/>
    </row>
    <row r="23" spans="1:13" s="3" customFormat="1" ht="15.75">
      <c r="A23" s="33"/>
      <c r="D23" s="11"/>
      <c r="E23" s="33"/>
      <c r="G23" s="111"/>
      <c r="H23" s="33"/>
      <c r="J23" s="111"/>
      <c r="K23" s="33"/>
      <c r="M23" s="11"/>
    </row>
    <row r="24" spans="1:13" s="3" customFormat="1" ht="15.75">
      <c r="A24" s="32" t="s">
        <v>143</v>
      </c>
      <c r="B24" s="32"/>
      <c r="C24" s="32"/>
      <c r="D24" s="32"/>
      <c r="E24" s="32"/>
      <c r="F24" s="32"/>
      <c r="G24" s="118"/>
      <c r="H24" s="32"/>
      <c r="I24" s="32"/>
      <c r="J24" s="118"/>
      <c r="K24" s="32"/>
      <c r="L24" s="32"/>
      <c r="M24" s="11"/>
    </row>
    <row r="25" spans="1:13" s="3" customFormat="1" ht="15.75">
      <c r="A25" s="33"/>
      <c r="B25" s="31" t="s">
        <v>131</v>
      </c>
      <c r="C25" s="31"/>
      <c r="D25" s="4"/>
      <c r="E25" s="4"/>
      <c r="F25" s="31" t="s">
        <v>132</v>
      </c>
      <c r="G25" s="119"/>
      <c r="H25" s="4"/>
      <c r="I25" s="31" t="s">
        <v>144</v>
      </c>
      <c r="J25" s="122"/>
      <c r="K25" s="33"/>
      <c r="L25" s="31"/>
      <c r="M25" s="31"/>
    </row>
    <row r="26" spans="1:13" s="3" customFormat="1" ht="15.75">
      <c r="A26" s="33"/>
      <c r="B26" s="31"/>
      <c r="C26" s="6" t="s">
        <v>135</v>
      </c>
      <c r="D26" s="110"/>
      <c r="E26" s="31"/>
      <c r="F26" s="6" t="s">
        <v>109</v>
      </c>
      <c r="G26" s="119"/>
      <c r="H26" s="4"/>
      <c r="I26" s="6" t="s">
        <v>145</v>
      </c>
      <c r="J26" s="111"/>
      <c r="K26" s="33"/>
      <c r="L26" s="31"/>
      <c r="M26" s="11"/>
    </row>
    <row r="27" spans="1:13" s="3" customFormat="1" ht="15.75">
      <c r="A27" s="33"/>
      <c r="B27" s="31"/>
      <c r="C27" s="6"/>
      <c r="D27" s="110"/>
      <c r="E27" s="31"/>
      <c r="F27" s="6"/>
      <c r="G27" s="119"/>
      <c r="H27" s="4"/>
      <c r="I27" s="6"/>
      <c r="J27" s="111"/>
      <c r="K27" s="33"/>
      <c r="L27" s="31"/>
      <c r="M27" s="11"/>
    </row>
    <row r="28" spans="1:13" s="3" customFormat="1" ht="15.75">
      <c r="A28" s="33" t="s">
        <v>43</v>
      </c>
      <c r="B28" s="3">
        <v>1</v>
      </c>
      <c r="C28" s="73" t="str">
        <f>'Results ROUND 1'!$N$6</f>
        <v>Stourbridge B</v>
      </c>
      <c r="D28" s="72"/>
      <c r="E28" s="75" t="s">
        <v>44</v>
      </c>
      <c r="F28" s="68" t="str">
        <f>'Results ROUND 1'!$N$14</f>
        <v>Droitwich Dolphins</v>
      </c>
      <c r="G28" s="123"/>
      <c r="H28" s="76" t="s">
        <v>45</v>
      </c>
      <c r="I28" s="73" t="s">
        <v>22</v>
      </c>
      <c r="J28" s="123" t="s">
        <v>126</v>
      </c>
      <c r="K28" s="75" t="s">
        <v>46</v>
      </c>
      <c r="M28" s="11"/>
    </row>
    <row r="29" spans="1:13" s="3" customFormat="1" ht="15.75">
      <c r="A29" s="33" t="s">
        <v>47</v>
      </c>
      <c r="B29" s="3">
        <v>2</v>
      </c>
      <c r="C29" s="73" t="s">
        <v>121</v>
      </c>
      <c r="D29" s="72"/>
      <c r="E29" s="75" t="s">
        <v>48</v>
      </c>
      <c r="F29" s="68" t="str">
        <f>'Results ROUND 1'!$N$7</f>
        <v>Pershore</v>
      </c>
      <c r="G29" s="123"/>
      <c r="H29" s="76" t="s">
        <v>49</v>
      </c>
      <c r="I29" s="73" t="s">
        <v>25</v>
      </c>
      <c r="J29" s="123"/>
      <c r="K29" s="75" t="s">
        <v>50</v>
      </c>
      <c r="M29" s="11"/>
    </row>
    <row r="30" spans="1:13" s="3" customFormat="1" ht="15.75">
      <c r="A30" s="33" t="s">
        <v>51</v>
      </c>
      <c r="B30" s="3">
        <v>3</v>
      </c>
      <c r="C30" s="73" t="s">
        <v>102</v>
      </c>
      <c r="D30" s="72"/>
      <c r="E30" s="75" t="s">
        <v>52</v>
      </c>
      <c r="F30" s="68" t="s">
        <v>37</v>
      </c>
      <c r="G30" s="123"/>
      <c r="H30" s="76" t="s">
        <v>53</v>
      </c>
      <c r="I30" s="73" t="s">
        <v>104</v>
      </c>
      <c r="J30" s="123"/>
      <c r="K30" s="75" t="s">
        <v>54</v>
      </c>
      <c r="M30" s="11"/>
    </row>
    <row r="31" spans="1:13" s="3" customFormat="1" ht="15.75">
      <c r="A31" s="33" t="s">
        <v>55</v>
      </c>
      <c r="B31" s="3">
        <v>4</v>
      </c>
      <c r="C31" s="73" t="s">
        <v>99</v>
      </c>
      <c r="D31" s="123" t="s">
        <v>126</v>
      </c>
      <c r="E31" s="75" t="s">
        <v>56</v>
      </c>
      <c r="F31" s="73" t="s">
        <v>11</v>
      </c>
      <c r="G31" s="123" t="s">
        <v>126</v>
      </c>
      <c r="H31" s="76" t="s">
        <v>57</v>
      </c>
      <c r="I31" s="73" t="s">
        <v>26</v>
      </c>
      <c r="J31" s="123"/>
      <c r="K31" s="75" t="s">
        <v>58</v>
      </c>
      <c r="M31" s="11"/>
    </row>
    <row r="32" spans="1:14" ht="15.75">
      <c r="A32" s="33" t="s">
        <v>59</v>
      </c>
      <c r="B32" s="3">
        <v>5</v>
      </c>
      <c r="C32" s="73" t="s">
        <v>41</v>
      </c>
      <c r="D32" s="72"/>
      <c r="E32" s="75" t="s">
        <v>60</v>
      </c>
      <c r="F32" s="73" t="s">
        <v>34</v>
      </c>
      <c r="G32" s="123"/>
      <c r="H32" s="76" t="s">
        <v>61</v>
      </c>
      <c r="I32" s="73" t="s">
        <v>83</v>
      </c>
      <c r="J32" s="123"/>
      <c r="K32" s="75" t="s">
        <v>62</v>
      </c>
      <c r="L32" s="3"/>
      <c r="M32" s="11"/>
      <c r="N32" s="3"/>
    </row>
    <row r="33" spans="1:12" ht="19.5" customHeight="1">
      <c r="A33" s="33" t="s">
        <v>63</v>
      </c>
      <c r="B33" s="3">
        <v>6</v>
      </c>
      <c r="C33" s="73"/>
      <c r="D33" s="74"/>
      <c r="E33" s="75" t="s">
        <v>64</v>
      </c>
      <c r="F33" s="73"/>
      <c r="G33" s="124"/>
      <c r="H33" s="76" t="s">
        <v>65</v>
      </c>
      <c r="I33" s="73"/>
      <c r="J33" s="124"/>
      <c r="K33" s="75" t="s">
        <v>66</v>
      </c>
      <c r="L33" s="3"/>
    </row>
    <row r="34" spans="5:11" ht="15.75">
      <c r="E34" s="51" t="s">
        <v>74</v>
      </c>
      <c r="F34" s="51"/>
      <c r="G34" s="125"/>
      <c r="I34" s="33" t="s">
        <v>45</v>
      </c>
      <c r="J34" s="126"/>
      <c r="K34" s="15"/>
    </row>
    <row r="35" spans="7:10" ht="15.75">
      <c r="G35" s="126"/>
      <c r="I35" s="33" t="s">
        <v>47</v>
      </c>
      <c r="J35" s="126"/>
    </row>
    <row r="36" spans="7:10" ht="15.75">
      <c r="G36" s="126"/>
      <c r="I36" s="33" t="s">
        <v>52</v>
      </c>
      <c r="J36" s="126"/>
    </row>
    <row r="37" spans="7:10" ht="15.75">
      <c r="G37" s="126"/>
      <c r="I37" s="24" t="s">
        <v>57</v>
      </c>
      <c r="J37" s="126"/>
    </row>
    <row r="38" spans="2:10" ht="15.75">
      <c r="B38" s="3"/>
      <c r="C38" s="3"/>
      <c r="F38" s="68"/>
      <c r="G38" s="126"/>
      <c r="I38" s="24" t="s">
        <v>59</v>
      </c>
      <c r="J38" s="126"/>
    </row>
    <row r="39" spans="2:10" ht="15.75">
      <c r="B39" s="3"/>
      <c r="C39" s="3"/>
      <c r="G39" s="126"/>
      <c r="I39" s="33" t="s">
        <v>64</v>
      </c>
      <c r="J39" s="126"/>
    </row>
    <row r="40" spans="2:10" ht="15.75">
      <c r="B40" s="3"/>
      <c r="C40" s="3"/>
      <c r="F40" s="68"/>
      <c r="G40" s="126"/>
      <c r="J40" s="126"/>
    </row>
    <row r="41" spans="2:6" ht="12.75">
      <c r="B41" s="3"/>
      <c r="C41" s="3"/>
      <c r="F41" s="68"/>
    </row>
    <row r="42" spans="2:3" ht="12.75">
      <c r="B42" s="3"/>
      <c r="C42" s="77"/>
    </row>
    <row r="43" spans="2:3" ht="12.75">
      <c r="B43" s="3"/>
      <c r="C43" s="3"/>
    </row>
    <row r="44" spans="2:3" ht="12.75">
      <c r="B44" s="31"/>
      <c r="C44" s="11"/>
    </row>
    <row r="45" spans="2:6" ht="12.75">
      <c r="B45" s="3"/>
      <c r="C45" s="67"/>
      <c r="F45" s="68"/>
    </row>
    <row r="46" spans="2:3" ht="12.75">
      <c r="B46" s="3"/>
      <c r="C46" s="3"/>
    </row>
    <row r="47" spans="2:6" ht="12.75">
      <c r="B47" s="3"/>
      <c r="C47" s="67"/>
      <c r="F47" s="68"/>
    </row>
    <row r="48" spans="2:3" ht="12.75">
      <c r="B48" s="3"/>
      <c r="C48" s="3"/>
    </row>
    <row r="49" spans="2:6" ht="12.75">
      <c r="B49" s="3"/>
      <c r="C49" s="3"/>
      <c r="F49" s="68"/>
    </row>
    <row r="50" spans="2:3" ht="12.75">
      <c r="B50" s="3"/>
      <c r="C50" s="70"/>
    </row>
  </sheetData>
  <sheetProtection/>
  <mergeCells count="2">
    <mergeCell ref="A1:L1"/>
    <mergeCell ref="A13:L13"/>
  </mergeCells>
  <printOptions/>
  <pageMargins left="0.39" right="0.55" top="1" bottom="1" header="0.33" footer="0.5"/>
  <pageSetup horizontalDpi="600" verticalDpi="600" orientation="landscape" paperSize="9" scale="93" r:id="rId1"/>
  <headerFooter alignWithMargins="0">
    <oddHeader>&amp;C&amp;"Arial,Bold"&amp;12Nuneaton &amp; District Junior Swim League - Table 2016
(Affiliated to West Midland Region ASA)</oddHeader>
    <oddFooter>&amp;C&amp;"Arial,Bold"&amp;11Sponsored by SRS Leisure
All Galas under ASA Law and ASA Technical Rules of Swimming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.7109375" style="0" customWidth="1"/>
    <col min="2" max="2" width="21.421875" style="0" customWidth="1"/>
    <col min="3" max="3" width="6.57421875" style="0" customWidth="1"/>
    <col min="4" max="4" width="3.57421875" style="52" customWidth="1"/>
    <col min="5" max="5" width="6.28125" style="24" customWidth="1"/>
    <col min="6" max="6" width="5.57421875" style="24" customWidth="1"/>
    <col min="7" max="7" width="4.7109375" style="0" customWidth="1"/>
    <col min="8" max="8" width="21.140625" style="0" customWidth="1"/>
    <col min="9" max="9" width="6.57421875" style="0" customWidth="1"/>
    <col min="10" max="10" width="3.28125" style="40" customWidth="1"/>
    <col min="11" max="11" width="6.28125" style="24" customWidth="1"/>
    <col min="12" max="12" width="5.57421875" style="24" customWidth="1"/>
    <col min="13" max="13" width="4.7109375" style="0" customWidth="1"/>
    <col min="14" max="14" width="22.421875" style="0" customWidth="1"/>
    <col min="15" max="15" width="6.57421875" style="0" customWidth="1"/>
    <col min="16" max="16" width="3.8515625" style="0" customWidth="1"/>
  </cols>
  <sheetData>
    <row r="1" spans="1:16" ht="25.5" customHeight="1">
      <c r="A1" s="168" t="s">
        <v>146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2" customHeight="1">
      <c r="A2" s="174" t="s">
        <v>67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3" ht="24" customHeight="1">
      <c r="A3" s="42" t="s">
        <v>2</v>
      </c>
      <c r="B3" s="42"/>
      <c r="C3" s="43"/>
      <c r="D3" s="53"/>
      <c r="E3" s="45"/>
      <c r="F3" s="45" t="s">
        <v>75</v>
      </c>
      <c r="G3" s="42" t="s">
        <v>8</v>
      </c>
      <c r="H3" s="42"/>
      <c r="I3" s="43"/>
      <c r="J3" s="44"/>
      <c r="K3" s="46"/>
      <c r="L3" s="46" t="s">
        <v>76</v>
      </c>
      <c r="M3" s="42" t="s">
        <v>33</v>
      </c>
    </row>
    <row r="4" spans="1:19" ht="12.75">
      <c r="A4" s="42"/>
      <c r="B4" s="43"/>
      <c r="C4" s="43"/>
      <c r="D4" s="53"/>
      <c r="E4" s="45"/>
      <c r="F4" s="45" t="s">
        <v>77</v>
      </c>
      <c r="G4" s="42"/>
      <c r="H4" s="43"/>
      <c r="I4" s="43"/>
      <c r="J4" s="44"/>
      <c r="K4" s="46"/>
      <c r="L4" s="46"/>
      <c r="N4" s="42"/>
      <c r="O4" s="3"/>
      <c r="P4" s="54"/>
      <c r="Q4" s="17"/>
      <c r="R4" s="17"/>
      <c r="S4" s="3"/>
    </row>
    <row r="5" spans="1:19" ht="12.75">
      <c r="A5" s="172" t="str">
        <f>'Draw ROUND 2'!$B$3</f>
        <v>Gala 1 - Nuneaton</v>
      </c>
      <c r="B5" s="172"/>
      <c r="C5" s="4" t="s">
        <v>68</v>
      </c>
      <c r="D5" s="55"/>
      <c r="E5" s="35"/>
      <c r="F5" s="33" t="s">
        <v>69</v>
      </c>
      <c r="G5" s="172" t="str">
        <f>'Draw ROUND 2'!$B$14</f>
        <v>Gala 1 - Chase</v>
      </c>
      <c r="H5" s="172"/>
      <c r="I5" s="4" t="s">
        <v>68</v>
      </c>
      <c r="J5" s="49"/>
      <c r="K5" s="48"/>
      <c r="M5" s="172" t="str">
        <f>'Draw ROUND 2'!$B$25</f>
        <v>Gala 1 - Worcester</v>
      </c>
      <c r="N5" s="172"/>
      <c r="O5" s="4" t="s">
        <v>68</v>
      </c>
      <c r="P5" s="54"/>
      <c r="Q5" s="17"/>
      <c r="R5" s="17"/>
      <c r="S5" s="3"/>
    </row>
    <row r="6" spans="1:19" ht="12.75">
      <c r="A6" s="3">
        <v>1</v>
      </c>
      <c r="B6" s="117" t="s">
        <v>92</v>
      </c>
      <c r="C6" s="3">
        <v>219</v>
      </c>
      <c r="D6" s="54">
        <f aca="true" t="shared" si="0" ref="D6:D11">IF(C6="dns",0,7-RANK(C6,$C$6:$C$11))</f>
        <v>5</v>
      </c>
      <c r="E6" s="28" t="s">
        <v>43</v>
      </c>
      <c r="F6" s="33" t="s">
        <v>43</v>
      </c>
      <c r="G6" s="3">
        <v>1</v>
      </c>
      <c r="H6" s="71" t="s">
        <v>13</v>
      </c>
      <c r="I6" s="3">
        <v>155</v>
      </c>
      <c r="J6" s="49">
        <v>3</v>
      </c>
      <c r="K6" s="28" t="s">
        <v>43</v>
      </c>
      <c r="L6" s="24" t="s">
        <v>43</v>
      </c>
      <c r="M6" s="3">
        <v>1</v>
      </c>
      <c r="N6" s="129" t="s">
        <v>121</v>
      </c>
      <c r="O6" s="5">
        <v>139</v>
      </c>
      <c r="P6" s="54">
        <f aca="true" t="shared" si="1" ref="P6:P11">IF(O6="DNS",0,7-RANK(O6,$O$6:$O$11))</f>
        <v>3</v>
      </c>
      <c r="Q6" s="28" t="s">
        <v>43</v>
      </c>
      <c r="R6" s="28" t="s">
        <v>43</v>
      </c>
      <c r="S6" s="3"/>
    </row>
    <row r="7" spans="1:19" ht="12.75">
      <c r="A7" s="3">
        <v>2</v>
      </c>
      <c r="B7" s="117" t="s">
        <v>87</v>
      </c>
      <c r="C7" s="3">
        <v>237</v>
      </c>
      <c r="D7" s="54">
        <f t="shared" si="0"/>
        <v>6</v>
      </c>
      <c r="E7" s="28" t="s">
        <v>47</v>
      </c>
      <c r="F7" s="33" t="s">
        <v>48</v>
      </c>
      <c r="G7" s="3">
        <v>2</v>
      </c>
      <c r="H7" s="68" t="s">
        <v>82</v>
      </c>
      <c r="I7">
        <v>165</v>
      </c>
      <c r="J7" s="49">
        <v>4</v>
      </c>
      <c r="K7" s="28" t="s">
        <v>47</v>
      </c>
      <c r="L7" s="24" t="s">
        <v>48</v>
      </c>
      <c r="M7" s="3">
        <v>2</v>
      </c>
      <c r="N7" s="73" t="s">
        <v>102</v>
      </c>
      <c r="O7" s="3">
        <v>269</v>
      </c>
      <c r="P7" s="54">
        <f t="shared" si="1"/>
        <v>6</v>
      </c>
      <c r="Q7" s="28" t="s">
        <v>47</v>
      </c>
      <c r="R7" s="24" t="s">
        <v>48</v>
      </c>
      <c r="S7" s="3"/>
    </row>
    <row r="8" spans="1:19" ht="12.75">
      <c r="A8" s="3">
        <v>3</v>
      </c>
      <c r="B8" s="117" t="s">
        <v>91</v>
      </c>
      <c r="C8" s="3">
        <v>102</v>
      </c>
      <c r="D8" s="54">
        <f t="shared" si="0"/>
        <v>1</v>
      </c>
      <c r="E8" s="28" t="s">
        <v>51</v>
      </c>
      <c r="F8" s="33" t="s">
        <v>53</v>
      </c>
      <c r="G8" s="3">
        <v>3</v>
      </c>
      <c r="H8" s="68" t="s">
        <v>39</v>
      </c>
      <c r="I8">
        <v>142</v>
      </c>
      <c r="J8" s="49">
        <v>2</v>
      </c>
      <c r="K8" s="28" t="s">
        <v>51</v>
      </c>
      <c r="L8" s="24" t="s">
        <v>53</v>
      </c>
      <c r="M8" s="3">
        <v>3</v>
      </c>
      <c r="N8" s="73" t="s">
        <v>99</v>
      </c>
      <c r="O8" s="3">
        <v>219</v>
      </c>
      <c r="P8" s="54">
        <f t="shared" si="1"/>
        <v>4</v>
      </c>
      <c r="Q8" s="24" t="s">
        <v>53</v>
      </c>
      <c r="R8" s="24" t="s">
        <v>53</v>
      </c>
      <c r="S8" s="3"/>
    </row>
    <row r="9" spans="1:19" ht="12.75">
      <c r="A9" s="3">
        <v>4</v>
      </c>
      <c r="B9" s="3" t="s">
        <v>38</v>
      </c>
      <c r="C9" s="3">
        <v>126</v>
      </c>
      <c r="D9" s="54">
        <f t="shared" si="0"/>
        <v>2</v>
      </c>
      <c r="E9" s="28" t="s">
        <v>55</v>
      </c>
      <c r="F9" s="33" t="s">
        <v>58</v>
      </c>
      <c r="G9" s="3">
        <v>4</v>
      </c>
      <c r="H9" s="117" t="s">
        <v>119</v>
      </c>
      <c r="I9" s="3">
        <v>243</v>
      </c>
      <c r="J9" s="49">
        <v>5</v>
      </c>
      <c r="K9" s="28" t="s">
        <v>55</v>
      </c>
      <c r="L9" s="24" t="s">
        <v>55</v>
      </c>
      <c r="M9" s="3">
        <v>4</v>
      </c>
      <c r="N9" s="73" t="s">
        <v>98</v>
      </c>
      <c r="O9" s="67">
        <v>107</v>
      </c>
      <c r="P9" s="54">
        <f t="shared" si="1"/>
        <v>2</v>
      </c>
      <c r="Q9" s="24" t="s">
        <v>55</v>
      </c>
      <c r="R9" s="24" t="s">
        <v>55</v>
      </c>
      <c r="S9" s="3"/>
    </row>
    <row r="10" spans="1:19" ht="12.75">
      <c r="A10" s="3">
        <v>5</v>
      </c>
      <c r="B10" s="3" t="s">
        <v>23</v>
      </c>
      <c r="C10" s="3">
        <v>136</v>
      </c>
      <c r="D10" s="54">
        <f t="shared" si="0"/>
        <v>3</v>
      </c>
      <c r="E10" s="28" t="s">
        <v>59</v>
      </c>
      <c r="F10" s="33" t="s">
        <v>59</v>
      </c>
      <c r="G10" s="3">
        <v>5</v>
      </c>
      <c r="H10" s="71" t="s">
        <v>32</v>
      </c>
      <c r="I10" s="3">
        <v>249</v>
      </c>
      <c r="J10" s="49">
        <v>6</v>
      </c>
      <c r="K10" s="28" t="s">
        <v>59</v>
      </c>
      <c r="L10" s="24" t="s">
        <v>60</v>
      </c>
      <c r="M10" s="3">
        <v>5</v>
      </c>
      <c r="N10" s="129" t="s">
        <v>41</v>
      </c>
      <c r="O10" s="3">
        <v>245</v>
      </c>
      <c r="P10" s="54">
        <f t="shared" si="1"/>
        <v>5</v>
      </c>
      <c r="Q10" s="28" t="s">
        <v>59</v>
      </c>
      <c r="R10" s="24" t="s">
        <v>60</v>
      </c>
      <c r="S10" s="3"/>
    </row>
    <row r="11" spans="1:19" ht="12.75">
      <c r="A11" s="3">
        <v>6</v>
      </c>
      <c r="B11" s="3" t="s">
        <v>24</v>
      </c>
      <c r="C11" s="3">
        <v>209</v>
      </c>
      <c r="D11" s="54">
        <f t="shared" si="0"/>
        <v>4</v>
      </c>
      <c r="E11" s="28" t="s">
        <v>63</v>
      </c>
      <c r="F11" s="33" t="s">
        <v>64</v>
      </c>
      <c r="G11" s="3">
        <v>6</v>
      </c>
      <c r="H11" s="71"/>
      <c r="I11" s="3"/>
      <c r="J11" s="49" t="e">
        <f>IF(I14="dns",0,7-RANK(I11,$I$6:$I$11))</f>
        <v>#N/A</v>
      </c>
      <c r="K11" s="28" t="s">
        <v>63</v>
      </c>
      <c r="M11" s="3">
        <v>6</v>
      </c>
      <c r="N11" s="3"/>
      <c r="O11" s="3"/>
      <c r="P11" s="54" t="e">
        <f t="shared" si="1"/>
        <v>#N/A</v>
      </c>
      <c r="Q11" s="28" t="s">
        <v>63</v>
      </c>
      <c r="R11" s="33" t="s">
        <v>65</v>
      </c>
      <c r="S11" s="3"/>
    </row>
    <row r="12" spans="1:19" ht="12.75">
      <c r="A12" s="3"/>
      <c r="B12" s="3"/>
      <c r="C12" s="3"/>
      <c r="D12" s="55"/>
      <c r="E12" s="28"/>
      <c r="F12" s="33"/>
      <c r="G12" s="3"/>
      <c r="J12" s="49"/>
      <c r="K12" s="50"/>
      <c r="Q12" s="50"/>
      <c r="R12" s="33"/>
      <c r="S12" s="3"/>
    </row>
    <row r="13" spans="1:19" ht="12.75">
      <c r="A13" s="173" t="str">
        <f>'Draw ROUND 2'!$F$3</f>
        <v>Gala 2 - Stechford</v>
      </c>
      <c r="B13" s="173"/>
      <c r="C13" s="31"/>
      <c r="D13" s="53"/>
      <c r="E13" s="35" t="s">
        <v>70</v>
      </c>
      <c r="F13" s="35"/>
      <c r="G13" s="173" t="str">
        <f>'Draw ROUND 2'!$F$14</f>
        <v>Gala 2 - Tamworth</v>
      </c>
      <c r="H13" s="173"/>
      <c r="I13" s="31"/>
      <c r="J13" s="44"/>
      <c r="K13" s="48" t="s">
        <v>70</v>
      </c>
      <c r="L13" s="48"/>
      <c r="M13" s="173" t="str">
        <f>'Draw ROUND 2'!$F$25</f>
        <v>Gala 2 - Redditch</v>
      </c>
      <c r="N13" s="173"/>
      <c r="O13" s="3"/>
      <c r="P13" s="54"/>
      <c r="Q13" s="48"/>
      <c r="R13" s="33"/>
      <c r="S13" s="3"/>
    </row>
    <row r="14" spans="1:18" ht="12.75">
      <c r="A14" s="3">
        <v>1</v>
      </c>
      <c r="B14" s="3" t="str">
        <f>'Results ROUND 1'!$B$18</f>
        <v>Nuneaton &amp; Bedworth</v>
      </c>
      <c r="C14" s="3">
        <v>230</v>
      </c>
      <c r="D14" s="54">
        <f>IF(C18="dns",0,7-RANK(C18,$C$18:$C$19))</f>
        <v>5</v>
      </c>
      <c r="E14" s="28" t="s">
        <v>44</v>
      </c>
      <c r="F14" s="33" t="s">
        <v>44</v>
      </c>
      <c r="G14" s="3">
        <v>1</v>
      </c>
      <c r="H14" s="71" t="s">
        <v>28</v>
      </c>
      <c r="I14" s="3">
        <v>265</v>
      </c>
      <c r="J14" s="49">
        <f aca="true" t="shared" si="2" ref="J14:J19">IF(I14="dns",0,7-RANK(I14,$I$14:$I$19))</f>
        <v>6</v>
      </c>
      <c r="K14" s="28" t="s">
        <v>44</v>
      </c>
      <c r="L14" s="24" t="s">
        <v>44</v>
      </c>
      <c r="M14" s="3">
        <v>1</v>
      </c>
      <c r="N14" s="68" t="s">
        <v>10</v>
      </c>
      <c r="O14" s="3">
        <v>195</v>
      </c>
      <c r="P14" s="54">
        <f aca="true" t="shared" si="3" ref="P14:P19">IF(O14="DNS",0,7-RANK(O14,$O$14:$O$19))</f>
        <v>4</v>
      </c>
      <c r="Q14" s="28" t="s">
        <v>44</v>
      </c>
      <c r="R14" s="24" t="s">
        <v>44</v>
      </c>
    </row>
    <row r="15" spans="1:18" ht="12.75">
      <c r="A15" s="3">
        <v>2</v>
      </c>
      <c r="B15" s="3" t="str">
        <f>'Results ROUND 1'!$B$25</f>
        <v>City of Hereford</v>
      </c>
      <c r="C15" s="3">
        <v>91</v>
      </c>
      <c r="D15" s="54">
        <v>1</v>
      </c>
      <c r="E15" s="28" t="s">
        <v>48</v>
      </c>
      <c r="F15" s="33" t="s">
        <v>49</v>
      </c>
      <c r="G15" s="3">
        <v>2</v>
      </c>
      <c r="H15" s="71" t="s">
        <v>21</v>
      </c>
      <c r="I15" s="3">
        <v>109</v>
      </c>
      <c r="J15" s="49">
        <f t="shared" si="2"/>
        <v>2</v>
      </c>
      <c r="K15" s="28" t="s">
        <v>48</v>
      </c>
      <c r="L15" s="24" t="s">
        <v>49</v>
      </c>
      <c r="M15" s="3">
        <v>2</v>
      </c>
      <c r="N15" s="73" t="s">
        <v>34</v>
      </c>
      <c r="O15" s="3">
        <v>158</v>
      </c>
      <c r="P15" s="54">
        <f t="shared" si="3"/>
        <v>3</v>
      </c>
      <c r="Q15" s="28" t="s">
        <v>48</v>
      </c>
      <c r="R15" s="24" t="s">
        <v>49</v>
      </c>
    </row>
    <row r="16" spans="1:18" ht="12.75">
      <c r="A16" s="3">
        <v>3</v>
      </c>
      <c r="B16" s="3" t="str">
        <f>'Results ROUND 1'!$B$11</f>
        <v>Bilston</v>
      </c>
      <c r="C16" s="3">
        <v>165</v>
      </c>
      <c r="D16" s="54">
        <v>3</v>
      </c>
      <c r="E16" s="28" t="s">
        <v>52</v>
      </c>
      <c r="F16" s="33" t="s">
        <v>54</v>
      </c>
      <c r="G16" s="3">
        <v>3</v>
      </c>
      <c r="H16" s="71" t="s">
        <v>96</v>
      </c>
      <c r="I16" s="3">
        <v>214</v>
      </c>
      <c r="J16" s="49">
        <f t="shared" si="2"/>
        <v>5</v>
      </c>
      <c r="K16" s="28" t="s">
        <v>52</v>
      </c>
      <c r="L16" s="24" t="s">
        <v>51</v>
      </c>
      <c r="M16" s="3">
        <v>3</v>
      </c>
      <c r="N16" s="68" t="s">
        <v>37</v>
      </c>
      <c r="O16" s="3">
        <v>102</v>
      </c>
      <c r="P16" s="54">
        <f t="shared" si="3"/>
        <v>2</v>
      </c>
      <c r="Q16" s="28" t="s">
        <v>52</v>
      </c>
      <c r="R16" s="24" t="s">
        <v>51</v>
      </c>
    </row>
    <row r="17" spans="1:18" ht="12.75">
      <c r="A17" s="3">
        <v>4</v>
      </c>
      <c r="B17" s="3" t="str">
        <f>'Results ROUND 1'!$B$32</f>
        <v>Hinckley</v>
      </c>
      <c r="C17" s="3">
        <v>126</v>
      </c>
      <c r="D17" s="54">
        <v>2</v>
      </c>
      <c r="E17" s="28" t="s">
        <v>56</v>
      </c>
      <c r="F17" s="33" t="s">
        <v>55</v>
      </c>
      <c r="G17" s="3">
        <v>4</v>
      </c>
      <c r="H17" s="71" t="s">
        <v>35</v>
      </c>
      <c r="I17" s="3">
        <v>180</v>
      </c>
      <c r="J17" s="49">
        <f t="shared" si="2"/>
        <v>4</v>
      </c>
      <c r="K17" s="28" t="s">
        <v>56</v>
      </c>
      <c r="L17" s="24" t="s">
        <v>56</v>
      </c>
      <c r="M17" s="3">
        <v>4</v>
      </c>
      <c r="N17" s="73" t="s">
        <v>11</v>
      </c>
      <c r="O17" s="3">
        <v>291</v>
      </c>
      <c r="P17" s="54">
        <f t="shared" si="3"/>
        <v>6</v>
      </c>
      <c r="Q17" s="28" t="s">
        <v>56</v>
      </c>
      <c r="R17" s="24" t="s">
        <v>56</v>
      </c>
    </row>
    <row r="18" spans="1:19" ht="12.75">
      <c r="A18" s="3">
        <v>5</v>
      </c>
      <c r="B18" s="3" t="str">
        <f>'Results ROUND 1'!$B$14</f>
        <v>Braunstone</v>
      </c>
      <c r="C18" s="3">
        <v>185</v>
      </c>
      <c r="D18" s="54">
        <v>4</v>
      </c>
      <c r="E18" s="28" t="s">
        <v>60</v>
      </c>
      <c r="F18" s="33" t="s">
        <v>60</v>
      </c>
      <c r="G18" s="3">
        <v>5</v>
      </c>
      <c r="H18" s="71" t="s">
        <v>94</v>
      </c>
      <c r="I18" s="3">
        <v>174</v>
      </c>
      <c r="J18" s="49">
        <f t="shared" si="2"/>
        <v>3</v>
      </c>
      <c r="K18" s="28" t="s">
        <v>60</v>
      </c>
      <c r="L18" s="24" t="s">
        <v>61</v>
      </c>
      <c r="M18" s="3">
        <v>5</v>
      </c>
      <c r="N18" t="s">
        <v>86</v>
      </c>
      <c r="O18" s="3">
        <v>206</v>
      </c>
      <c r="P18" s="54">
        <f t="shared" si="3"/>
        <v>5</v>
      </c>
      <c r="Q18" s="28" t="s">
        <v>60</v>
      </c>
      <c r="R18" s="24" t="s">
        <v>61</v>
      </c>
      <c r="S18" s="3"/>
    </row>
    <row r="19" spans="1:19" ht="12.75">
      <c r="A19" s="3">
        <v>6</v>
      </c>
      <c r="B19" s="3" t="str">
        <f>'Results ROUND 1'!$B$7</f>
        <v>Leamington Spa</v>
      </c>
      <c r="C19" s="3">
        <v>261</v>
      </c>
      <c r="D19" s="54">
        <v>6</v>
      </c>
      <c r="E19" s="28" t="s">
        <v>64</v>
      </c>
      <c r="F19" s="33" t="s">
        <v>65</v>
      </c>
      <c r="G19" s="3">
        <v>6</v>
      </c>
      <c r="H19" s="61"/>
      <c r="I19" s="3"/>
      <c r="J19" s="49" t="e">
        <f t="shared" si="2"/>
        <v>#N/A</v>
      </c>
      <c r="K19" s="28" t="s">
        <v>64</v>
      </c>
      <c r="M19" s="3">
        <v>6</v>
      </c>
      <c r="N19" s="3"/>
      <c r="O19" s="3"/>
      <c r="P19" s="54" t="e">
        <f t="shared" si="3"/>
        <v>#N/A</v>
      </c>
      <c r="Q19" s="28" t="s">
        <v>64</v>
      </c>
      <c r="R19" s="33" t="s">
        <v>63</v>
      </c>
      <c r="S19" s="3"/>
    </row>
    <row r="20" spans="1:19" ht="12.75">
      <c r="A20" s="3"/>
      <c r="B20" s="3"/>
      <c r="C20" s="27"/>
      <c r="D20" s="54"/>
      <c r="E20" s="28"/>
      <c r="F20" s="33"/>
      <c r="G20" s="3"/>
      <c r="H20" s="3"/>
      <c r="I20" s="3"/>
      <c r="J20" s="49"/>
      <c r="K20" s="50"/>
      <c r="Q20" s="50"/>
      <c r="R20" s="33"/>
      <c r="S20" s="3"/>
    </row>
    <row r="21" spans="1:19" ht="12.75">
      <c r="A21" s="173" t="str">
        <f>'Draw ROUND 2'!$I$3</f>
        <v>Gala 3 - Rugby</v>
      </c>
      <c r="B21" s="173"/>
      <c r="C21" s="3"/>
      <c r="D21" s="54"/>
      <c r="E21" s="35" t="s">
        <v>71</v>
      </c>
      <c r="F21" s="35"/>
      <c r="G21" s="173" t="str">
        <f>'Draw ROUND 2'!$I$14</f>
        <v>Gala 3 - Cheslyn Hay</v>
      </c>
      <c r="H21" s="173"/>
      <c r="I21" s="24"/>
      <c r="J21" s="49"/>
      <c r="K21" s="48" t="s">
        <v>71</v>
      </c>
      <c r="L21" s="48"/>
      <c r="M21" s="173" t="str">
        <f>'Draw ROUND 2'!$I$25</f>
        <v>Gala 3 - Wyndley</v>
      </c>
      <c r="N21" s="173"/>
      <c r="O21" s="4"/>
      <c r="P21" s="54"/>
      <c r="Q21" s="48"/>
      <c r="R21" s="33"/>
      <c r="S21" s="3"/>
    </row>
    <row r="22" spans="1:19" ht="12.75">
      <c r="A22" s="3">
        <v>1</v>
      </c>
      <c r="B22" s="117" t="s">
        <v>88</v>
      </c>
      <c r="C22" s="3">
        <v>169</v>
      </c>
      <c r="D22" s="54">
        <f aca="true" t="shared" si="4" ref="D22:D27">IF(C22="DNS",0,7-RANK(C22,$C$22:$C$27))</f>
        <v>3</v>
      </c>
      <c r="E22" s="28" t="s">
        <v>45</v>
      </c>
      <c r="F22" s="33" t="s">
        <v>45</v>
      </c>
      <c r="G22" s="3">
        <v>1</v>
      </c>
      <c r="H22" s="71" t="s">
        <v>30</v>
      </c>
      <c r="I22" s="3">
        <v>232</v>
      </c>
      <c r="J22" s="49">
        <f aca="true" t="shared" si="5" ref="J22:J27">IF(I22="DNS",0,7-RANK(I22,$I$22:$I$27))</f>
        <v>6</v>
      </c>
      <c r="K22" s="28" t="s">
        <v>45</v>
      </c>
      <c r="L22" s="24" t="s">
        <v>45</v>
      </c>
      <c r="M22" s="3">
        <v>1</v>
      </c>
      <c r="N22" s="3" t="s">
        <v>83</v>
      </c>
      <c r="O22" s="3">
        <v>179</v>
      </c>
      <c r="P22" s="54">
        <f aca="true" t="shared" si="6" ref="P22:P27">IF(O22="DNS",0,7-RANK(O22,$O$22:$O$27))</f>
        <v>4</v>
      </c>
      <c r="Q22" s="28" t="s">
        <v>45</v>
      </c>
      <c r="R22" s="33" t="s">
        <v>45</v>
      </c>
      <c r="S22" s="3"/>
    </row>
    <row r="23" spans="1:19" ht="12.75">
      <c r="A23" s="3">
        <v>2</v>
      </c>
      <c r="B23" s="117" t="s">
        <v>89</v>
      </c>
      <c r="C23" s="3">
        <v>233</v>
      </c>
      <c r="D23" s="54">
        <f t="shared" si="4"/>
        <v>5</v>
      </c>
      <c r="E23" s="28" t="s">
        <v>49</v>
      </c>
      <c r="F23" s="33" t="s">
        <v>50</v>
      </c>
      <c r="G23" s="3">
        <v>2</v>
      </c>
      <c r="H23" s="117" t="s">
        <v>40</v>
      </c>
      <c r="I23" s="3">
        <v>183</v>
      </c>
      <c r="J23" s="49">
        <f t="shared" si="5"/>
        <v>3</v>
      </c>
      <c r="K23" s="28" t="s">
        <v>49</v>
      </c>
      <c r="L23" s="24" t="s">
        <v>47</v>
      </c>
      <c r="M23" s="3">
        <v>2</v>
      </c>
      <c r="N23" s="3" t="s">
        <v>104</v>
      </c>
      <c r="O23" s="3">
        <v>172</v>
      </c>
      <c r="P23" s="54">
        <f t="shared" si="6"/>
        <v>3</v>
      </c>
      <c r="Q23" s="28" t="s">
        <v>49</v>
      </c>
      <c r="R23" s="33" t="s">
        <v>47</v>
      </c>
      <c r="S23" s="3"/>
    </row>
    <row r="24" spans="1:19" ht="12.75">
      <c r="A24" s="3">
        <v>3</v>
      </c>
      <c r="B24" s="57" t="s">
        <v>29</v>
      </c>
      <c r="C24" s="3">
        <v>153</v>
      </c>
      <c r="D24" s="54">
        <f t="shared" si="4"/>
        <v>2</v>
      </c>
      <c r="E24" s="28" t="s">
        <v>53</v>
      </c>
      <c r="F24" s="33" t="s">
        <v>51</v>
      </c>
      <c r="G24" s="3">
        <v>3</v>
      </c>
      <c r="H24" s="127" t="s">
        <v>20</v>
      </c>
      <c r="I24" s="3">
        <v>200</v>
      </c>
      <c r="J24" s="49">
        <f t="shared" si="5"/>
        <v>4</v>
      </c>
      <c r="K24" s="28" t="s">
        <v>53</v>
      </c>
      <c r="L24" s="24" t="s">
        <v>52</v>
      </c>
      <c r="M24" s="3">
        <v>3</v>
      </c>
      <c r="N24" s="3" t="s">
        <v>25</v>
      </c>
      <c r="O24" s="3">
        <v>147</v>
      </c>
      <c r="P24" s="54">
        <f t="shared" si="6"/>
        <v>2</v>
      </c>
      <c r="Q24" s="28" t="s">
        <v>53</v>
      </c>
      <c r="R24" s="33" t="s">
        <v>52</v>
      </c>
      <c r="S24" s="3"/>
    </row>
    <row r="25" spans="1:18" ht="12.75">
      <c r="A25" s="3">
        <v>4</v>
      </c>
      <c r="B25" s="117" t="s">
        <v>90</v>
      </c>
      <c r="C25" s="3">
        <v>138</v>
      </c>
      <c r="D25" s="54">
        <f t="shared" si="4"/>
        <v>1</v>
      </c>
      <c r="E25" s="28" t="s">
        <v>57</v>
      </c>
      <c r="F25" s="33" t="s">
        <v>56</v>
      </c>
      <c r="G25" s="3">
        <v>4</v>
      </c>
      <c r="H25" s="128" t="s">
        <v>81</v>
      </c>
      <c r="I25" s="3">
        <v>201</v>
      </c>
      <c r="J25" s="49">
        <f t="shared" si="5"/>
        <v>5</v>
      </c>
      <c r="K25" s="28" t="s">
        <v>57</v>
      </c>
      <c r="L25" s="24" t="s">
        <v>57</v>
      </c>
      <c r="M25" s="3">
        <v>4</v>
      </c>
      <c r="N25" s="3" t="s">
        <v>22</v>
      </c>
      <c r="O25" s="3">
        <v>218</v>
      </c>
      <c r="P25" s="54">
        <f t="shared" si="6"/>
        <v>5</v>
      </c>
      <c r="Q25" s="28" t="s">
        <v>57</v>
      </c>
      <c r="R25" s="24" t="s">
        <v>57</v>
      </c>
    </row>
    <row r="26" spans="1:18" ht="12.75">
      <c r="A26" s="3">
        <v>5</v>
      </c>
      <c r="B26" s="117" t="s">
        <v>12</v>
      </c>
      <c r="C26" s="3">
        <v>236</v>
      </c>
      <c r="D26" s="54">
        <f t="shared" si="4"/>
        <v>6</v>
      </c>
      <c r="E26" s="28" t="s">
        <v>61</v>
      </c>
      <c r="F26" s="33" t="s">
        <v>61</v>
      </c>
      <c r="G26" s="3">
        <v>5</v>
      </c>
      <c r="H26" s="127" t="s">
        <v>97</v>
      </c>
      <c r="I26" s="3">
        <v>128</v>
      </c>
      <c r="J26" s="49">
        <f t="shared" si="5"/>
        <v>2</v>
      </c>
      <c r="K26" s="28" t="s">
        <v>61</v>
      </c>
      <c r="L26" s="24" t="s">
        <v>59</v>
      </c>
      <c r="M26" s="3">
        <v>5</v>
      </c>
      <c r="N26" s="3" t="s">
        <v>26</v>
      </c>
      <c r="O26" s="3">
        <v>250</v>
      </c>
      <c r="P26" s="54">
        <f t="shared" si="6"/>
        <v>6</v>
      </c>
      <c r="Q26" s="28" t="s">
        <v>61</v>
      </c>
      <c r="R26" s="24" t="s">
        <v>59</v>
      </c>
    </row>
    <row r="27" spans="1:18" ht="12.75">
      <c r="A27" s="3">
        <v>6</v>
      </c>
      <c r="B27" s="3" t="s">
        <v>27</v>
      </c>
      <c r="C27" s="3">
        <v>182</v>
      </c>
      <c r="D27" s="54">
        <f t="shared" si="4"/>
        <v>4</v>
      </c>
      <c r="E27" s="28" t="s">
        <v>65</v>
      </c>
      <c r="F27" s="33" t="s">
        <v>66</v>
      </c>
      <c r="G27" s="3">
        <v>6</v>
      </c>
      <c r="H27" s="3"/>
      <c r="I27" s="3"/>
      <c r="J27" s="49" t="e">
        <f t="shared" si="5"/>
        <v>#N/A</v>
      </c>
      <c r="K27" s="28" t="s">
        <v>65</v>
      </c>
      <c r="L27" s="28"/>
      <c r="M27" s="3">
        <v>6</v>
      </c>
      <c r="N27" s="3"/>
      <c r="O27" s="3"/>
      <c r="P27" s="54" t="e">
        <f t="shared" si="6"/>
        <v>#N/A</v>
      </c>
      <c r="Q27" s="28" t="s">
        <v>65</v>
      </c>
      <c r="R27" s="33" t="s">
        <v>64</v>
      </c>
    </row>
    <row r="28" spans="1:18" ht="12.75">
      <c r="A28" s="3"/>
      <c r="B28" s="3"/>
      <c r="C28" s="3"/>
      <c r="D28" s="54"/>
      <c r="E28" s="28"/>
      <c r="F28" s="33"/>
      <c r="G28" s="3"/>
      <c r="H28" s="3"/>
      <c r="I28" s="3"/>
      <c r="J28" s="49"/>
      <c r="K28" s="50"/>
      <c r="Q28" s="50"/>
      <c r="R28" s="33"/>
    </row>
    <row r="29" spans="1:18" ht="12.75">
      <c r="A29" s="172" t="str">
        <f>'Draw ROUND 2'!$L$3</f>
        <v>Gala 4 - Stafford</v>
      </c>
      <c r="B29" s="172"/>
      <c r="C29" s="3"/>
      <c r="D29" s="54"/>
      <c r="E29" s="35" t="s">
        <v>72</v>
      </c>
      <c r="F29" s="35"/>
      <c r="G29" s="172">
        <f>'Draw ROUND 2'!$L$14</f>
        <v>0</v>
      </c>
      <c r="H29" s="172"/>
      <c r="I29" s="3"/>
      <c r="J29" s="49"/>
      <c r="K29" s="48" t="s">
        <v>72</v>
      </c>
      <c r="L29" s="48"/>
      <c r="M29" s="173">
        <f>'Draw ROUND 2'!$L$25</f>
        <v>0</v>
      </c>
      <c r="N29" s="173"/>
      <c r="O29" s="4"/>
      <c r="P29" s="54"/>
      <c r="Q29" s="48"/>
      <c r="R29" s="33"/>
    </row>
    <row r="30" spans="1:18" ht="12.75">
      <c r="A30" s="3">
        <v>1</v>
      </c>
      <c r="B30" s="3" t="s">
        <v>18</v>
      </c>
      <c r="C30" s="3">
        <v>149</v>
      </c>
      <c r="D30" s="54">
        <f aca="true" t="shared" si="7" ref="D30:D35">IF(C30="DNS",0,7-RANK(C30,$C$30:$C$35))</f>
        <v>2</v>
      </c>
      <c r="E30" s="28" t="s">
        <v>46</v>
      </c>
      <c r="F30" s="34" t="s">
        <v>46</v>
      </c>
      <c r="G30" s="3">
        <v>1</v>
      </c>
      <c r="H30" s="71"/>
      <c r="I30" s="3"/>
      <c r="J30" s="49" t="e">
        <f aca="true" t="shared" si="8" ref="J30:J35">IF(I30="DNS",0,7-RANK(I30,$I$30:$I$35))</f>
        <v>#N/A</v>
      </c>
      <c r="K30" s="28" t="s">
        <v>46</v>
      </c>
      <c r="L30" s="24" t="s">
        <v>46</v>
      </c>
      <c r="M30" s="3">
        <v>1</v>
      </c>
      <c r="N30" s="3"/>
      <c r="O30" s="3"/>
      <c r="P30" s="54" t="e">
        <f>IF(O30="DNS",0,7-RANK(O30,$O$30:$O$35))</f>
        <v>#N/A</v>
      </c>
      <c r="Q30" s="28" t="s">
        <v>46</v>
      </c>
      <c r="R30" s="33" t="s">
        <v>46</v>
      </c>
    </row>
    <row r="31" spans="1:18" ht="12.75">
      <c r="A31" s="3">
        <v>2</v>
      </c>
      <c r="B31" s="3" t="s">
        <v>85</v>
      </c>
      <c r="C31" s="3">
        <v>185</v>
      </c>
      <c r="D31" s="54">
        <f t="shared" si="7"/>
        <v>5</v>
      </c>
      <c r="E31" s="28" t="s">
        <v>50</v>
      </c>
      <c r="F31" s="33" t="s">
        <v>47</v>
      </c>
      <c r="G31" s="3">
        <v>2</v>
      </c>
      <c r="H31" s="83"/>
      <c r="I31" s="3"/>
      <c r="J31" s="49" t="e">
        <f t="shared" si="8"/>
        <v>#N/A</v>
      </c>
      <c r="K31" s="28" t="s">
        <v>50</v>
      </c>
      <c r="L31" s="24" t="s">
        <v>47</v>
      </c>
      <c r="M31" s="3">
        <v>2</v>
      </c>
      <c r="N31" s="3"/>
      <c r="O31" s="3"/>
      <c r="P31" s="54" t="e">
        <f>IF(O31="DNS",0,7-RANK(O31,$O$30:$O$35))</f>
        <v>#N/A</v>
      </c>
      <c r="Q31" s="28" t="s">
        <v>50</v>
      </c>
      <c r="R31" s="33" t="s">
        <v>50</v>
      </c>
    </row>
    <row r="32" spans="1:18" ht="12.75">
      <c r="A32" s="3">
        <v>3</v>
      </c>
      <c r="B32" s="3" t="s">
        <v>93</v>
      </c>
      <c r="C32" s="3">
        <v>247</v>
      </c>
      <c r="D32" s="54">
        <f t="shared" si="7"/>
        <v>6</v>
      </c>
      <c r="E32" s="28" t="s">
        <v>54</v>
      </c>
      <c r="F32" s="33" t="s">
        <v>52</v>
      </c>
      <c r="G32" s="3">
        <v>3</v>
      </c>
      <c r="H32" s="71"/>
      <c r="I32" s="3"/>
      <c r="J32" s="49" t="e">
        <f t="shared" si="8"/>
        <v>#N/A</v>
      </c>
      <c r="K32" s="28" t="s">
        <v>54</v>
      </c>
      <c r="L32" s="24" t="s">
        <v>52</v>
      </c>
      <c r="M32" s="3">
        <v>3</v>
      </c>
      <c r="N32" s="3"/>
      <c r="O32" s="3"/>
      <c r="P32" s="54" t="e">
        <f>IF(O32="DNS",0,7-RANK(O32,$O$30:$O$35))</f>
        <v>#N/A</v>
      </c>
      <c r="Q32" s="28" t="s">
        <v>54</v>
      </c>
      <c r="R32" s="33" t="s">
        <v>54</v>
      </c>
    </row>
    <row r="33" spans="1:18" ht="12.75">
      <c r="A33" s="3">
        <v>4</v>
      </c>
      <c r="B33" s="3" t="s">
        <v>100</v>
      </c>
      <c r="C33" s="3">
        <v>169</v>
      </c>
      <c r="D33" s="54">
        <f t="shared" si="7"/>
        <v>3</v>
      </c>
      <c r="E33" s="28" t="s">
        <v>58</v>
      </c>
      <c r="F33" s="33" t="s">
        <v>57</v>
      </c>
      <c r="G33" s="3">
        <v>4</v>
      </c>
      <c r="H33" s="71"/>
      <c r="I33" s="3"/>
      <c r="J33" s="49" t="e">
        <f t="shared" si="8"/>
        <v>#N/A</v>
      </c>
      <c r="K33" s="28" t="s">
        <v>58</v>
      </c>
      <c r="L33" s="24" t="s">
        <v>57</v>
      </c>
      <c r="M33" s="3">
        <v>4</v>
      </c>
      <c r="O33" s="3"/>
      <c r="P33" s="54" t="e">
        <f>IF(O33="DNS",0,7-RANK(O33,$O$30:$O$35))</f>
        <v>#N/A</v>
      </c>
      <c r="Q33" s="28" t="s">
        <v>58</v>
      </c>
      <c r="R33" s="33" t="s">
        <v>58</v>
      </c>
    </row>
    <row r="34" spans="1:18" ht="12.75">
      <c r="A34" s="3">
        <v>5</v>
      </c>
      <c r="B34" s="3" t="s">
        <v>17</v>
      </c>
      <c r="C34" s="3">
        <v>179</v>
      </c>
      <c r="D34" s="54">
        <f t="shared" si="7"/>
        <v>4</v>
      </c>
      <c r="E34" s="28" t="s">
        <v>62</v>
      </c>
      <c r="F34" s="33" t="s">
        <v>62</v>
      </c>
      <c r="G34" s="3">
        <v>5</v>
      </c>
      <c r="H34" s="71"/>
      <c r="I34" s="3"/>
      <c r="J34" s="49" t="e">
        <f t="shared" si="8"/>
        <v>#N/A</v>
      </c>
      <c r="K34" s="28" t="s">
        <v>62</v>
      </c>
      <c r="L34" s="24" t="s">
        <v>62</v>
      </c>
      <c r="M34" s="3">
        <v>5</v>
      </c>
      <c r="N34" s="3"/>
      <c r="O34" s="3"/>
      <c r="P34" s="54" t="e">
        <f>IF(O34="DNS",0,7-RANK(O35,$O$30:$O$35))</f>
        <v>#N/A</v>
      </c>
      <c r="Q34" s="28" t="s">
        <v>62</v>
      </c>
      <c r="R34" s="33" t="s">
        <v>62</v>
      </c>
    </row>
    <row r="35" spans="1:18" ht="12.75">
      <c r="A35" s="3">
        <v>6</v>
      </c>
      <c r="B35" s="3" t="s">
        <v>9</v>
      </c>
      <c r="C35" s="3">
        <v>127</v>
      </c>
      <c r="D35" s="54">
        <f t="shared" si="7"/>
        <v>1</v>
      </c>
      <c r="E35" s="28" t="s">
        <v>66</v>
      </c>
      <c r="F35" s="33" t="s">
        <v>63</v>
      </c>
      <c r="G35" s="3">
        <v>6</v>
      </c>
      <c r="H35" s="71"/>
      <c r="I35" s="3"/>
      <c r="J35" s="49" t="e">
        <f t="shared" si="8"/>
        <v>#N/A</v>
      </c>
      <c r="K35" s="28" t="s">
        <v>66</v>
      </c>
      <c r="L35" s="24" t="s">
        <v>63</v>
      </c>
      <c r="M35" s="3">
        <v>6</v>
      </c>
      <c r="P35" s="54" t="e">
        <f>IF(O35="DNS",0,7-RANK(O35,$O$30:$O$35))</f>
        <v>#N/A</v>
      </c>
      <c r="Q35" s="28" t="s">
        <v>66</v>
      </c>
      <c r="R35" s="33" t="s">
        <v>66</v>
      </c>
    </row>
    <row r="36" spans="1:11" ht="12.75">
      <c r="A36" s="3"/>
      <c r="B36" s="3"/>
      <c r="C36" s="3"/>
      <c r="D36" s="54"/>
      <c r="E36" s="28"/>
      <c r="F36" s="33"/>
      <c r="G36" s="3"/>
      <c r="H36" s="3"/>
      <c r="I36" s="3"/>
      <c r="J36" s="49"/>
      <c r="K36" s="28"/>
    </row>
    <row r="37" spans="8:10" ht="12.75">
      <c r="H37" s="3"/>
      <c r="I37" s="3"/>
      <c r="J37" s="49"/>
    </row>
    <row r="38" spans="2:17" ht="12.75">
      <c r="B38" s="67"/>
      <c r="H38" s="83"/>
      <c r="I38" s="3"/>
      <c r="J38" s="49"/>
      <c r="N38" s="67"/>
      <c r="Q38" s="67"/>
    </row>
    <row r="39" spans="2:17" ht="12.75">
      <c r="B39" s="68"/>
      <c r="H39" s="67"/>
      <c r="I39" s="3"/>
      <c r="J39" s="49"/>
      <c r="N39" s="67"/>
      <c r="Q39" s="3"/>
    </row>
    <row r="40" spans="2:17" ht="12.75">
      <c r="B40" s="68"/>
      <c r="H40" s="67"/>
      <c r="J40" s="49"/>
      <c r="N40" s="67"/>
      <c r="Q40" s="3"/>
    </row>
    <row r="41" spans="2:17" ht="12.75">
      <c r="B41" s="68"/>
      <c r="H41" s="67"/>
      <c r="I41" s="3"/>
      <c r="J41" s="49"/>
      <c r="N41" s="67"/>
      <c r="Q41" s="3"/>
    </row>
    <row r="42" spans="2:17" ht="12.75">
      <c r="B42" s="68"/>
      <c r="H42" s="67"/>
      <c r="I42" s="3"/>
      <c r="J42" s="49"/>
      <c r="N42" s="67"/>
      <c r="Q42" s="3"/>
    </row>
    <row r="43" spans="2:17" ht="12.75">
      <c r="B43" s="68"/>
      <c r="H43" s="67"/>
      <c r="I43" s="3"/>
      <c r="J43" s="49"/>
      <c r="N43" s="67"/>
      <c r="Q43" s="67"/>
    </row>
    <row r="44" spans="2:17" ht="12.75">
      <c r="B44" s="68"/>
      <c r="H44" s="3"/>
      <c r="I44" s="3"/>
      <c r="J44" s="49"/>
      <c r="Q44" s="3"/>
    </row>
    <row r="45" spans="8:10" ht="12.75">
      <c r="H45" s="3"/>
      <c r="I45" s="3"/>
      <c r="J45" s="49"/>
    </row>
    <row r="46" spans="8:10" ht="12.75">
      <c r="H46" s="3"/>
      <c r="I46" s="3"/>
      <c r="J46" s="49"/>
    </row>
    <row r="47" spans="8:10" ht="12.75">
      <c r="H47" s="3"/>
      <c r="I47" s="3"/>
      <c r="J47" s="49"/>
    </row>
    <row r="48" spans="8:10" ht="12.75">
      <c r="H48" s="3"/>
      <c r="I48" s="3"/>
      <c r="J48" s="49"/>
    </row>
    <row r="49" spans="8:10" ht="12.75">
      <c r="H49" s="3"/>
      <c r="I49" s="3"/>
      <c r="J49" s="49"/>
    </row>
    <row r="50" spans="8:10" ht="12.75">
      <c r="H50" s="3"/>
      <c r="I50" s="3"/>
      <c r="J50" s="49"/>
    </row>
    <row r="51" spans="8:10" ht="12.75">
      <c r="H51" s="3"/>
      <c r="I51" s="3"/>
      <c r="J51" s="49"/>
    </row>
    <row r="52" spans="8:10" ht="12.75">
      <c r="H52" s="3"/>
      <c r="I52" s="3"/>
      <c r="J52" s="49"/>
    </row>
    <row r="53" spans="8:10" ht="12.75">
      <c r="H53" s="3"/>
      <c r="I53" s="3"/>
      <c r="J53" s="49"/>
    </row>
    <row r="54" spans="8:10" ht="12.75">
      <c r="H54" s="3"/>
      <c r="I54" s="3"/>
      <c r="J54" s="49"/>
    </row>
    <row r="55" spans="8:10" ht="12.75">
      <c r="H55" s="3"/>
      <c r="I55" s="3"/>
      <c r="J55" s="49"/>
    </row>
    <row r="56" spans="8:10" ht="12.75">
      <c r="H56" s="3"/>
      <c r="I56" s="3"/>
      <c r="J56" s="49"/>
    </row>
    <row r="57" spans="8:10" ht="12" customHeight="1">
      <c r="H57" s="3"/>
      <c r="I57" s="3"/>
      <c r="J57" s="49"/>
    </row>
    <row r="78" spans="3:6" ht="12.75">
      <c r="C78" t="s">
        <v>78</v>
      </c>
      <c r="D78" s="56"/>
      <c r="E78" s="15"/>
      <c r="F78" s="15"/>
    </row>
  </sheetData>
  <sheetProtection/>
  <mergeCells count="14">
    <mergeCell ref="A1:P1"/>
    <mergeCell ref="A2:P2"/>
    <mergeCell ref="A5:B5"/>
    <mergeCell ref="G5:H5"/>
    <mergeCell ref="M5:N5"/>
    <mergeCell ref="A29:B29"/>
    <mergeCell ref="G29:H29"/>
    <mergeCell ref="M29:N29"/>
    <mergeCell ref="A13:B13"/>
    <mergeCell ref="G13:H13"/>
    <mergeCell ref="M13:N13"/>
    <mergeCell ref="A21:B21"/>
    <mergeCell ref="G21:H21"/>
    <mergeCell ref="M21:N21"/>
  </mergeCells>
  <printOptions horizontalCentered="1"/>
  <pageMargins left="0.43" right="0.39" top="0.8" bottom="0.2" header="0.35" footer="0.3"/>
  <pageSetup horizontalDpi="600" verticalDpi="600" orientation="landscape" paperSize="9" r:id="rId1"/>
  <headerFooter alignWithMargins="0">
    <oddHeader>&amp;C&amp;"Arial,Bold"&amp;12Nuneaton &amp; District Junior Swim League - Table 2011
(Affiliated to West Midland Region ASA)</oddHeader>
    <oddFooter>&amp;C&amp;"Arial,Bold"&amp;11Sponsored by SRS Leisure
All Galas under ASA Law and ASA Technical Rules of Swimming
8 Masy, 2010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5.00390625" style="24" customWidth="1"/>
    <col min="2" max="2" width="5.00390625" style="0" customWidth="1"/>
    <col min="3" max="3" width="19.421875" style="0" customWidth="1"/>
    <col min="4" max="4" width="9.140625" style="6" customWidth="1"/>
    <col min="5" max="5" width="3.7109375" style="24" customWidth="1"/>
    <col min="6" max="6" width="20.421875" style="0" customWidth="1"/>
    <col min="7" max="7" width="9.140625" style="6" customWidth="1"/>
    <col min="8" max="8" width="4.140625" style="24" customWidth="1"/>
    <col min="9" max="9" width="22.00390625" style="0" customWidth="1"/>
    <col min="10" max="10" width="9.140625" style="6" customWidth="1"/>
    <col min="11" max="11" width="4.28125" style="24" customWidth="1"/>
    <col min="12" max="12" width="19.28125" style="0" customWidth="1"/>
    <col min="13" max="13" width="9.140625" style="6" customWidth="1"/>
  </cols>
  <sheetData>
    <row r="1" spans="1:13" s="27" customFormat="1" ht="25.5" customHeight="1">
      <c r="A1" s="171" t="s">
        <v>147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29"/>
    </row>
    <row r="2" spans="1:14" s="27" customFormat="1" ht="12.75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1"/>
      <c r="N2" s="68"/>
    </row>
    <row r="3" spans="1:14" s="3" customFormat="1" ht="12.75">
      <c r="A3" s="33"/>
      <c r="B3" s="31" t="s">
        <v>206</v>
      </c>
      <c r="C3" s="31"/>
      <c r="D3" s="31"/>
      <c r="E3" s="35"/>
      <c r="F3" s="31" t="s">
        <v>106</v>
      </c>
      <c r="G3" s="4"/>
      <c r="H3" s="36"/>
      <c r="I3" s="31" t="s">
        <v>117</v>
      </c>
      <c r="J3" s="11"/>
      <c r="K3" s="33"/>
      <c r="L3" s="11" t="s">
        <v>208</v>
      </c>
      <c r="M3" s="11"/>
      <c r="N3" s="68"/>
    </row>
    <row r="4" spans="1:14" s="3" customFormat="1" ht="12.75">
      <c r="A4" s="152"/>
      <c r="B4" s="156"/>
      <c r="C4" s="68" t="s">
        <v>110</v>
      </c>
      <c r="D4" s="151"/>
      <c r="E4" s="158"/>
      <c r="F4" s="164" t="s">
        <v>207</v>
      </c>
      <c r="G4" s="160"/>
      <c r="H4" s="161"/>
      <c r="I4" s="68" t="s">
        <v>108</v>
      </c>
      <c r="J4" s="151"/>
      <c r="K4" s="152"/>
      <c r="L4" s="68" t="s">
        <v>135</v>
      </c>
      <c r="M4" s="11"/>
      <c r="N4" s="68"/>
    </row>
    <row r="5" spans="1:15" s="3" customFormat="1" ht="12.75">
      <c r="A5" s="152"/>
      <c r="B5" s="156"/>
      <c r="C5" s="157"/>
      <c r="D5" s="151"/>
      <c r="E5" s="158"/>
      <c r="F5" s="159"/>
      <c r="G5" s="160"/>
      <c r="H5" s="161"/>
      <c r="I5" s="159"/>
      <c r="J5" s="151"/>
      <c r="K5" s="152"/>
      <c r="L5" s="176" t="s">
        <v>211</v>
      </c>
      <c r="M5" s="177"/>
      <c r="N5" s="177"/>
      <c r="O5" s="177"/>
    </row>
    <row r="6" spans="1:14" s="3" customFormat="1" ht="12.75">
      <c r="A6" s="152" t="s">
        <v>43</v>
      </c>
      <c r="B6" s="150">
        <v>1</v>
      </c>
      <c r="C6" s="150" t="str">
        <f>'Results ROUND 2'!$B$6</f>
        <v>Boldmere A</v>
      </c>
      <c r="D6" s="151"/>
      <c r="E6" s="152" t="s">
        <v>44</v>
      </c>
      <c r="F6" s="150" t="str">
        <f>'Results ROUND 2'!B14</f>
        <v>Nuneaton &amp; Bedworth</v>
      </c>
      <c r="G6" s="151" t="s">
        <v>126</v>
      </c>
      <c r="H6" s="152" t="s">
        <v>45</v>
      </c>
      <c r="I6" s="150" t="str">
        <f>'Results ROUND 2'!$B$22</f>
        <v>Blythe Barracudas A</v>
      </c>
      <c r="J6" s="151" t="s">
        <v>126</v>
      </c>
      <c r="K6" s="152" t="s">
        <v>46</v>
      </c>
      <c r="L6" s="150" t="str">
        <f>'Results ROUND 2'!$B$30</f>
        <v>Stratford Sharks</v>
      </c>
      <c r="M6" s="11"/>
      <c r="N6" s="68"/>
    </row>
    <row r="7" spans="1:14" s="3" customFormat="1" ht="12.75">
      <c r="A7" s="152" t="s">
        <v>47</v>
      </c>
      <c r="B7" s="150">
        <v>2</v>
      </c>
      <c r="C7" s="150" t="str">
        <f>'Results ROUND 2'!$B$31</f>
        <v>Stafford Apex</v>
      </c>
      <c r="D7" s="151" t="s">
        <v>126</v>
      </c>
      <c r="E7" s="152" t="s">
        <v>48</v>
      </c>
      <c r="F7" s="150" t="str">
        <f>'Results ROUND 2'!$B$7</f>
        <v>Leicester Sharks A</v>
      </c>
      <c r="G7" s="151"/>
      <c r="H7" s="152" t="s">
        <v>95</v>
      </c>
      <c r="I7" s="150" t="str">
        <f>'Results ROUND 2'!B15</f>
        <v>City of Hereford</v>
      </c>
      <c r="J7" s="151"/>
      <c r="K7" s="152" t="s">
        <v>50</v>
      </c>
      <c r="L7" s="150" t="str">
        <f>'Results ROUND 2'!$B$23</f>
        <v>Worcester A</v>
      </c>
      <c r="M7" s="11" t="s">
        <v>126</v>
      </c>
      <c r="N7" s="68"/>
    </row>
    <row r="8" spans="1:14" s="3" customFormat="1" ht="12.75">
      <c r="A8" s="152" t="s">
        <v>51</v>
      </c>
      <c r="B8" s="150">
        <v>3</v>
      </c>
      <c r="C8" s="150" t="str">
        <f>'Results ROUND 2'!$B$24</f>
        <v>Northgate</v>
      </c>
      <c r="D8" s="151"/>
      <c r="E8" s="152" t="s">
        <v>52</v>
      </c>
      <c r="F8" s="150" t="str">
        <f>'Results ROUND 2'!$B$32</f>
        <v>Northampton A</v>
      </c>
      <c r="G8" s="151"/>
      <c r="H8" s="152" t="s">
        <v>15</v>
      </c>
      <c r="I8" s="150" t="str">
        <f>'Results ROUND 2'!$B$8</f>
        <v>Leicester Sharks B</v>
      </c>
      <c r="J8" s="151"/>
      <c r="K8" s="152" t="s">
        <v>54</v>
      </c>
      <c r="L8" s="150" t="str">
        <f>'Results ROUND 2'!B16</f>
        <v>Bilston</v>
      </c>
      <c r="M8" s="11"/>
      <c r="N8" s="68"/>
    </row>
    <row r="9" spans="1:14" s="3" customFormat="1" ht="12.75">
      <c r="A9" s="152" t="s">
        <v>55</v>
      </c>
      <c r="B9" s="150">
        <v>4</v>
      </c>
      <c r="C9" s="150" t="str">
        <f>'Results ROUND 2'!B17</f>
        <v>Hinckley</v>
      </c>
      <c r="D9" s="151"/>
      <c r="E9" s="152" t="s">
        <v>56</v>
      </c>
      <c r="F9" s="150" t="str">
        <f>'Results ROUND 2'!$B$25</f>
        <v>Stourbridge A</v>
      </c>
      <c r="G9" s="151"/>
      <c r="H9" s="152" t="s">
        <v>97</v>
      </c>
      <c r="I9" s="150" t="str">
        <f>'Results ROUND 2'!$B$33</f>
        <v>Orion</v>
      </c>
      <c r="J9" s="151"/>
      <c r="K9" s="152" t="s">
        <v>58</v>
      </c>
      <c r="L9" s="150" t="str">
        <f>'Results ROUND 2'!$B$9</f>
        <v>Wombourne</v>
      </c>
      <c r="M9" s="11"/>
      <c r="N9" s="68"/>
    </row>
    <row r="10" spans="1:14" s="3" customFormat="1" ht="12.75">
      <c r="A10" s="152" t="s">
        <v>59</v>
      </c>
      <c r="B10" s="150">
        <v>5</v>
      </c>
      <c r="C10" s="150" t="str">
        <f>'Results ROUND 2'!$B$10</f>
        <v>Lichfield</v>
      </c>
      <c r="D10" s="151"/>
      <c r="E10" s="152" t="s">
        <v>60</v>
      </c>
      <c r="F10" s="150" t="str">
        <f>'Results ROUND 2'!B18</f>
        <v>Braunstone</v>
      </c>
      <c r="G10" s="151"/>
      <c r="H10" s="152" t="s">
        <v>94</v>
      </c>
      <c r="I10" s="150" t="str">
        <f>'Results ROUND 2'!$B$26</f>
        <v>City of Coventry</v>
      </c>
      <c r="J10" s="151"/>
      <c r="K10" s="152" t="s">
        <v>62</v>
      </c>
      <c r="L10" s="150" t="str">
        <f>'Results ROUND 2'!$B$34</f>
        <v>Solihull</v>
      </c>
      <c r="M10" s="11"/>
      <c r="N10" s="68"/>
    </row>
    <row r="11" spans="1:14" s="3" customFormat="1" ht="12.75">
      <c r="A11" s="152" t="s">
        <v>63</v>
      </c>
      <c r="B11" s="150">
        <v>6</v>
      </c>
      <c r="C11" s="150" t="str">
        <f>'Results ROUND 2'!$B$35</f>
        <v>Halesowen</v>
      </c>
      <c r="D11" s="151"/>
      <c r="E11" s="152" t="s">
        <v>64</v>
      </c>
      <c r="F11" s="150" t="str">
        <f>'Results ROUND 2'!$B$11</f>
        <v>Chase</v>
      </c>
      <c r="G11" s="151"/>
      <c r="H11" s="152" t="s">
        <v>84</v>
      </c>
      <c r="I11" s="150" t="str">
        <f>'Results ROUND 2'!B19</f>
        <v>Leamington Spa</v>
      </c>
      <c r="J11" s="151"/>
      <c r="K11" s="152" t="s">
        <v>66</v>
      </c>
      <c r="L11" s="150" t="str">
        <f>'Results ROUND 2'!$B$27</f>
        <v>Rugby</v>
      </c>
      <c r="M11" s="11"/>
      <c r="N11" s="68"/>
    </row>
    <row r="12" spans="1:13" s="3" customFormat="1" ht="12.75">
      <c r="A12" s="152"/>
      <c r="B12" s="150"/>
      <c r="C12" s="150"/>
      <c r="D12" s="151"/>
      <c r="E12" s="152"/>
      <c r="F12" s="150"/>
      <c r="G12" s="151"/>
      <c r="H12" s="152" t="s">
        <v>83</v>
      </c>
      <c r="I12" s="150"/>
      <c r="J12" s="151"/>
      <c r="K12" s="152"/>
      <c r="L12" s="150"/>
      <c r="M12" s="11"/>
    </row>
    <row r="13" spans="1:13" s="3" customFormat="1" ht="12.75">
      <c r="A13" s="175" t="s">
        <v>8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1"/>
    </row>
    <row r="14" spans="1:12" s="11" customFormat="1" ht="12.75">
      <c r="A14" s="151"/>
      <c r="B14" s="151" t="s">
        <v>209</v>
      </c>
      <c r="C14" s="151"/>
      <c r="D14" s="151"/>
      <c r="E14" s="151"/>
      <c r="F14" s="151" t="s">
        <v>105</v>
      </c>
      <c r="G14" s="151"/>
      <c r="H14" s="151"/>
      <c r="I14" s="151" t="s">
        <v>213</v>
      </c>
      <c r="J14" s="151"/>
      <c r="K14" s="151"/>
      <c r="L14" s="151"/>
    </row>
    <row r="15" spans="1:12" s="31" customFormat="1" ht="12.75">
      <c r="A15" s="162"/>
      <c r="B15" s="163"/>
      <c r="C15" s="68" t="s">
        <v>112</v>
      </c>
      <c r="D15" s="162"/>
      <c r="E15" s="162"/>
      <c r="F15" s="68" t="s">
        <v>111</v>
      </c>
      <c r="G15" s="162"/>
      <c r="H15" s="162"/>
      <c r="I15" s="68" t="s">
        <v>113</v>
      </c>
      <c r="J15" s="162"/>
      <c r="K15" s="162"/>
      <c r="L15" s="162"/>
    </row>
    <row r="16" spans="1:13" s="3" customFormat="1" ht="12.75">
      <c r="A16" s="33" t="s">
        <v>43</v>
      </c>
      <c r="B16" s="150">
        <v>1</v>
      </c>
      <c r="C16" s="153" t="str">
        <f>'Results ROUND 2'!H6</f>
        <v>Market Harborough</v>
      </c>
      <c r="D16" s="151" t="s">
        <v>126</v>
      </c>
      <c r="E16" s="152" t="s">
        <v>44</v>
      </c>
      <c r="F16" s="153" t="str">
        <f>'Results ROUND 2'!$H$14</f>
        <v>Cannock Phoenix</v>
      </c>
      <c r="G16" s="154"/>
      <c r="H16" s="155" t="s">
        <v>45</v>
      </c>
      <c r="I16" s="153" t="str">
        <f>'Results ROUND 2'!$H$22</f>
        <v>Coalville</v>
      </c>
      <c r="J16" s="154" t="s">
        <v>126</v>
      </c>
      <c r="K16" s="75" t="s">
        <v>46</v>
      </c>
      <c r="L16" s="71"/>
      <c r="M16" s="11"/>
    </row>
    <row r="17" spans="1:13" s="3" customFormat="1" ht="12.75">
      <c r="A17" s="33" t="s">
        <v>47</v>
      </c>
      <c r="B17" s="150">
        <v>2</v>
      </c>
      <c r="C17" s="153" t="str">
        <f>'Results ROUND 2'!$H$23</f>
        <v>Camp Hill</v>
      </c>
      <c r="D17" s="151"/>
      <c r="E17" s="152" t="s">
        <v>48</v>
      </c>
      <c r="F17" s="153" t="str">
        <f>'Results ROUND 2'!H7</f>
        <v>Fox Hollies</v>
      </c>
      <c r="G17" s="154"/>
      <c r="H17" s="155" t="s">
        <v>49</v>
      </c>
      <c r="I17" s="153" t="str">
        <f>'Results ROUND 2'!$H$15</f>
        <v>Walsall</v>
      </c>
      <c r="J17" s="154"/>
      <c r="K17" s="75" t="s">
        <v>50</v>
      </c>
      <c r="M17" s="11"/>
    </row>
    <row r="18" spans="1:13" s="3" customFormat="1" ht="12.75">
      <c r="A18" s="33" t="s">
        <v>51</v>
      </c>
      <c r="B18" s="150">
        <v>3</v>
      </c>
      <c r="C18" s="153" t="str">
        <f>'Results ROUND 2'!$H$16</f>
        <v>Boldmere B</v>
      </c>
      <c r="D18" s="151"/>
      <c r="E18" s="152" t="s">
        <v>52</v>
      </c>
      <c r="F18" s="153" t="s">
        <v>20</v>
      </c>
      <c r="G18" s="154"/>
      <c r="H18" s="155" t="s">
        <v>53</v>
      </c>
      <c r="I18" s="153" t="str">
        <f>'Results ROUND 2'!H8</f>
        <v>Broadway</v>
      </c>
      <c r="J18" s="154"/>
      <c r="K18" s="75" t="s">
        <v>54</v>
      </c>
      <c r="M18" s="11"/>
    </row>
    <row r="19" spans="1:13" s="3" customFormat="1" ht="12.75">
      <c r="A19" s="33" t="s">
        <v>55</v>
      </c>
      <c r="B19" s="150">
        <v>4</v>
      </c>
      <c r="C19" s="153" t="str">
        <f>'Results ROUND 2'!H9</f>
        <v>Kingsbury Aquarius </v>
      </c>
      <c r="D19" s="151"/>
      <c r="E19" s="152" t="s">
        <v>56</v>
      </c>
      <c r="F19" s="153" t="s">
        <v>35</v>
      </c>
      <c r="G19" s="154" t="s">
        <v>126</v>
      </c>
      <c r="H19" s="155" t="s">
        <v>57</v>
      </c>
      <c r="I19" s="128" t="s">
        <v>81</v>
      </c>
      <c r="J19" s="154"/>
      <c r="K19" s="75" t="s">
        <v>58</v>
      </c>
      <c r="M19" s="11"/>
    </row>
    <row r="20" spans="1:13" s="3" customFormat="1" ht="12.75">
      <c r="A20" s="33" t="s">
        <v>59</v>
      </c>
      <c r="B20" s="150">
        <v>5</v>
      </c>
      <c r="C20" s="153" t="str">
        <f>'Results ROUND 2'!$H$26</f>
        <v>Blythe Barracudas B</v>
      </c>
      <c r="D20" s="151"/>
      <c r="E20" s="152" t="s">
        <v>60</v>
      </c>
      <c r="F20" s="153" t="str">
        <f>'Results ROUND 2'!H10</f>
        <v>Dove Valley</v>
      </c>
      <c r="G20" s="154"/>
      <c r="H20" s="155" t="s">
        <v>61</v>
      </c>
      <c r="I20" s="150" t="s">
        <v>94</v>
      </c>
      <c r="J20" s="154"/>
      <c r="K20" s="75" t="s">
        <v>62</v>
      </c>
      <c r="L20" s="71"/>
      <c r="M20" s="11"/>
    </row>
    <row r="21" spans="1:13" s="3" customFormat="1" ht="12.75">
      <c r="A21" s="33" t="s">
        <v>63</v>
      </c>
      <c r="B21" s="150">
        <v>6</v>
      </c>
      <c r="C21" s="153"/>
      <c r="D21" s="151"/>
      <c r="E21" s="152"/>
      <c r="F21" s="153"/>
      <c r="G21" s="154"/>
      <c r="H21" s="155" t="s">
        <v>65</v>
      </c>
      <c r="I21" s="117"/>
      <c r="J21" s="154"/>
      <c r="K21" s="75" t="s">
        <v>66</v>
      </c>
      <c r="L21" s="71"/>
      <c r="M21" s="11"/>
    </row>
    <row r="22" spans="1:13" s="3" customFormat="1" ht="12.75">
      <c r="A22" s="33"/>
      <c r="D22" s="11"/>
      <c r="E22" s="33"/>
      <c r="G22" s="11"/>
      <c r="H22" s="33"/>
      <c r="J22" s="11"/>
      <c r="K22" s="33"/>
      <c r="M22" s="11"/>
    </row>
    <row r="23" spans="1:13" s="3" customFormat="1" ht="12.75">
      <c r="A23" s="32" t="s">
        <v>33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1"/>
    </row>
    <row r="24" spans="1:13" s="3" customFormat="1" ht="12.75">
      <c r="A24" s="33"/>
      <c r="B24" s="31" t="s">
        <v>114</v>
      </c>
      <c r="C24" s="31"/>
      <c r="D24" s="31"/>
      <c r="E24" s="4"/>
      <c r="F24" s="31" t="s">
        <v>132</v>
      </c>
      <c r="G24" s="31"/>
      <c r="H24" s="4"/>
      <c r="I24" s="31" t="s">
        <v>210</v>
      </c>
      <c r="J24" s="31"/>
      <c r="K24" s="33"/>
      <c r="L24" s="31"/>
      <c r="M24" s="31"/>
    </row>
    <row r="25" spans="1:12" s="67" customFormat="1" ht="12.75">
      <c r="A25" s="33"/>
      <c r="B25" s="70"/>
      <c r="C25" s="68" t="s">
        <v>125</v>
      </c>
      <c r="D25" s="165"/>
      <c r="E25" s="165"/>
      <c r="F25" s="68" t="s">
        <v>109</v>
      </c>
      <c r="G25" s="165"/>
      <c r="H25" s="165"/>
      <c r="I25" s="68" t="s">
        <v>129</v>
      </c>
      <c r="K25" s="33"/>
      <c r="L25" s="70"/>
    </row>
    <row r="26" spans="1:12" s="67" customFormat="1" ht="12.75">
      <c r="A26" s="33"/>
      <c r="B26" s="70"/>
      <c r="C26" s="68"/>
      <c r="D26" s="165"/>
      <c r="E26" s="165"/>
      <c r="F26" s="68"/>
      <c r="G26" s="165"/>
      <c r="H26" s="165"/>
      <c r="I26" s="68" t="s">
        <v>212</v>
      </c>
      <c r="K26" s="33"/>
      <c r="L26" s="70"/>
    </row>
    <row r="27" spans="1:13" s="3" customFormat="1" ht="12.75">
      <c r="A27" s="33" t="s">
        <v>43</v>
      </c>
      <c r="B27" s="3">
        <v>1</v>
      </c>
      <c r="C27" s="73" t="str">
        <f>'Results ROUND 2'!$N$6</f>
        <v>Telford Aqua</v>
      </c>
      <c r="D27" s="72" t="s">
        <v>126</v>
      </c>
      <c r="E27" s="75" t="s">
        <v>44</v>
      </c>
      <c r="F27" s="73" t="str">
        <f>'Results ROUND 2'!$N$14</f>
        <v>Droitwich Dolphins</v>
      </c>
      <c r="G27" s="72"/>
      <c r="H27" s="76" t="s">
        <v>45</v>
      </c>
      <c r="I27" s="73" t="str">
        <f>'Results ROUND 2'!$N$22</f>
        <v>Haden Hill</v>
      </c>
      <c r="J27" s="72" t="s">
        <v>126</v>
      </c>
      <c r="K27" s="75" t="s">
        <v>46</v>
      </c>
      <c r="M27" s="11"/>
    </row>
    <row r="28" spans="1:13" s="3" customFormat="1" ht="12.75">
      <c r="A28" s="33" t="s">
        <v>47</v>
      </c>
      <c r="B28" s="3">
        <v>2</v>
      </c>
      <c r="C28" s="73" t="str">
        <f>'Results ROUND 2'!N23</f>
        <v>Ledbury</v>
      </c>
      <c r="D28" s="72"/>
      <c r="E28" s="75" t="s">
        <v>48</v>
      </c>
      <c r="F28" s="73" t="str">
        <f>'Results ROUND 2'!$N$7</f>
        <v>Wellington</v>
      </c>
      <c r="G28" s="72"/>
      <c r="H28" s="76" t="s">
        <v>49</v>
      </c>
      <c r="I28" s="73" t="str">
        <f>'Results ROUND 2'!N15</f>
        <v>Oldbury</v>
      </c>
      <c r="J28" s="72"/>
      <c r="K28" s="75" t="s">
        <v>50</v>
      </c>
      <c r="M28" s="11"/>
    </row>
    <row r="29" spans="1:13" s="3" customFormat="1" ht="12.75">
      <c r="A29" s="33" t="s">
        <v>51</v>
      </c>
      <c r="B29" s="3">
        <v>3</v>
      </c>
      <c r="C29" s="73" t="str">
        <f>'Results ROUND 2'!N16</f>
        <v>Newport</v>
      </c>
      <c r="D29" s="72"/>
      <c r="E29" s="75" t="s">
        <v>52</v>
      </c>
      <c r="F29" s="73" t="str">
        <f>'Results ROUND 2'!N24</f>
        <v>Oswestry Otters</v>
      </c>
      <c r="G29" s="72"/>
      <c r="H29" s="76" t="s">
        <v>53</v>
      </c>
      <c r="I29" s="73" t="str">
        <f>'Results ROUND 2'!N8</f>
        <v>Worcester B</v>
      </c>
      <c r="J29" s="72"/>
      <c r="K29" s="75" t="s">
        <v>54</v>
      </c>
      <c r="M29" s="11"/>
    </row>
    <row r="30" spans="1:13" s="3" customFormat="1" ht="12.75">
      <c r="A30" s="33" t="s">
        <v>55</v>
      </c>
      <c r="B30" s="3">
        <v>4</v>
      </c>
      <c r="C30" s="73" t="str">
        <f>'Results ROUND 2'!N9</f>
        <v>Stourbridge B</v>
      </c>
      <c r="D30" s="72"/>
      <c r="E30" s="75" t="s">
        <v>56</v>
      </c>
      <c r="F30" s="68" t="str">
        <f>'Results ROUND 2'!N17</f>
        <v>Redditch</v>
      </c>
      <c r="G30" s="72" t="s">
        <v>126</v>
      </c>
      <c r="H30" s="76" t="s">
        <v>57</v>
      </c>
      <c r="I30" s="73" t="str">
        <f>'Results ROUND 2'!$N$25</f>
        <v>Wyre Forest</v>
      </c>
      <c r="J30" s="72"/>
      <c r="K30" s="75" t="s">
        <v>58</v>
      </c>
      <c r="M30" s="11"/>
    </row>
    <row r="31" spans="1:13" s="3" customFormat="1" ht="12.75">
      <c r="A31" s="33" t="s">
        <v>59</v>
      </c>
      <c r="B31" s="3">
        <v>5</v>
      </c>
      <c r="C31" s="73" t="str">
        <f>'Results ROUND 2'!N26</f>
        <v>Bromsgrove</v>
      </c>
      <c r="D31" s="72"/>
      <c r="E31" s="75" t="s">
        <v>60</v>
      </c>
      <c r="F31" s="68" t="str">
        <f>'Results ROUND 2'!N10</f>
        <v>Warley Wasps</v>
      </c>
      <c r="G31" s="72"/>
      <c r="H31" s="76" t="s">
        <v>61</v>
      </c>
      <c r="I31" s="73" t="str">
        <f>'Results ROUND 2'!N18</f>
        <v>Pershore</v>
      </c>
      <c r="J31" s="72"/>
      <c r="K31" s="75" t="s">
        <v>62</v>
      </c>
      <c r="M31" s="11"/>
    </row>
    <row r="32" spans="1:12" ht="12.75">
      <c r="A32" s="33" t="s">
        <v>63</v>
      </c>
      <c r="B32" s="3">
        <v>6</v>
      </c>
      <c r="C32" s="73"/>
      <c r="D32" s="74"/>
      <c r="E32" s="75" t="s">
        <v>64</v>
      </c>
      <c r="F32" s="68"/>
      <c r="G32" s="74"/>
      <c r="H32" s="76" t="s">
        <v>65</v>
      </c>
      <c r="I32" s="73"/>
      <c r="J32" s="74"/>
      <c r="K32" s="75" t="s">
        <v>66</v>
      </c>
      <c r="L32" s="3"/>
    </row>
    <row r="33" spans="5:11" ht="19.5" customHeight="1">
      <c r="E33" s="51" t="s">
        <v>74</v>
      </c>
      <c r="F33" s="51"/>
      <c r="G33" s="58"/>
      <c r="I33" s="33" t="s">
        <v>45</v>
      </c>
      <c r="K33" s="15"/>
    </row>
    <row r="34" spans="6:9" ht="12.75">
      <c r="F34" s="177" t="s">
        <v>101</v>
      </c>
      <c r="G34" s="177"/>
      <c r="H34" s="177"/>
      <c r="I34" s="177"/>
    </row>
    <row r="35" spans="6:9" ht="12.75">
      <c r="F35" s="176" t="s">
        <v>211</v>
      </c>
      <c r="G35" s="177"/>
      <c r="H35" s="177"/>
      <c r="I35" s="177"/>
    </row>
    <row r="36" spans="6:9" ht="12.75">
      <c r="F36" s="68" t="s">
        <v>212</v>
      </c>
      <c r="I36" s="24" t="s">
        <v>57</v>
      </c>
    </row>
    <row r="37" ht="12.75">
      <c r="I37" s="24" t="s">
        <v>59</v>
      </c>
    </row>
    <row r="38" ht="12.75">
      <c r="I38" s="33" t="s">
        <v>64</v>
      </c>
    </row>
    <row r="39" ht="12.75">
      <c r="I39" s="68"/>
    </row>
  </sheetData>
  <sheetProtection/>
  <mergeCells count="5">
    <mergeCell ref="A1:L1"/>
    <mergeCell ref="A13:L13"/>
    <mergeCell ref="F35:I35"/>
    <mergeCell ref="F34:I34"/>
    <mergeCell ref="L5:O5"/>
  </mergeCells>
  <printOptions/>
  <pageMargins left="0.39" right="0.55" top="1" bottom="1" header="0.33" footer="0.5"/>
  <pageSetup horizontalDpi="600" verticalDpi="600" orientation="landscape" paperSize="9" scale="93" r:id="rId1"/>
  <headerFooter alignWithMargins="0">
    <oddHeader>&amp;C&amp;"Arial,Bold"&amp;12Nuneaton &amp; District Junior Swim League - Table 2011
(Affiliated to West Midland Region ASA)</oddHeader>
    <oddFooter>&amp;C&amp;"Arial,Bold"&amp;11Sponsored by SRS Leisure
All Galas under ASA Law and ASA Technical Rules of Swimming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4.7109375" style="0" customWidth="1"/>
    <col min="2" max="2" width="21.421875" style="0" customWidth="1"/>
    <col min="3" max="3" width="6.57421875" style="0" customWidth="1"/>
    <col min="4" max="4" width="5.00390625" style="40" customWidth="1"/>
    <col min="5" max="5" width="6.28125" style="24" customWidth="1"/>
    <col min="6" max="6" width="5.57421875" style="24" customWidth="1"/>
    <col min="7" max="7" width="4.7109375" style="0" customWidth="1"/>
    <col min="8" max="8" width="21.140625" style="0" customWidth="1"/>
    <col min="9" max="9" width="6.57421875" style="0" customWidth="1"/>
    <col min="10" max="10" width="5.00390625" style="40" customWidth="1"/>
    <col min="11" max="11" width="6.28125" style="24" customWidth="1"/>
    <col min="12" max="12" width="5.57421875" style="24" customWidth="1"/>
    <col min="13" max="13" width="4.8515625" style="0" customWidth="1"/>
    <col min="14" max="14" width="22.421875" style="0" customWidth="1"/>
    <col min="15" max="15" width="6.7109375" style="0" customWidth="1"/>
    <col min="16" max="16" width="5.00390625" style="0" customWidth="1"/>
  </cols>
  <sheetData>
    <row r="1" spans="1:16" ht="25.5" customHeight="1">
      <c r="A1" s="168" t="s">
        <v>148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3" ht="25.5" customHeight="1">
      <c r="A2" s="42" t="s">
        <v>2</v>
      </c>
      <c r="B2" s="42"/>
      <c r="C2" s="43"/>
      <c r="D2" s="44"/>
      <c r="E2" s="45"/>
      <c r="F2" s="45"/>
      <c r="G2" s="42" t="s">
        <v>8</v>
      </c>
      <c r="H2" s="42"/>
      <c r="I2" s="43"/>
      <c r="J2" s="44"/>
      <c r="K2" s="46"/>
      <c r="L2" s="46"/>
      <c r="M2" s="42" t="s">
        <v>33</v>
      </c>
    </row>
    <row r="3" spans="1:19" ht="12.75">
      <c r="A3" s="3"/>
      <c r="B3" s="31"/>
      <c r="C3" s="31"/>
      <c r="D3" s="47"/>
      <c r="E3" s="35" t="s">
        <v>42</v>
      </c>
      <c r="F3" s="35"/>
      <c r="G3" s="35" t="s">
        <v>79</v>
      </c>
      <c r="H3" s="35"/>
      <c r="I3" s="31"/>
      <c r="J3" s="47"/>
      <c r="K3" s="48"/>
      <c r="N3" s="42"/>
      <c r="O3" s="3"/>
      <c r="P3" s="49"/>
      <c r="Q3" s="67"/>
      <c r="R3" s="17"/>
      <c r="S3" s="3"/>
    </row>
    <row r="4" spans="1:19" ht="12.75">
      <c r="A4" s="31" t="str">
        <f>'Draw ROUND 3'!$B$3</f>
        <v>Gala 1 - Stafford</v>
      </c>
      <c r="B4" s="31"/>
      <c r="C4" s="4" t="s">
        <v>68</v>
      </c>
      <c r="D4" s="49"/>
      <c r="E4" s="35"/>
      <c r="F4" s="33" t="s">
        <v>69</v>
      </c>
      <c r="G4" s="31" t="str">
        <f>'Draw ROUND 3'!$B$14</f>
        <v>Gala 1 - Stechford</v>
      </c>
      <c r="H4" s="31"/>
      <c r="I4" s="4" t="s">
        <v>68</v>
      </c>
      <c r="J4" s="49"/>
      <c r="K4" s="48"/>
      <c r="M4" s="31" t="str">
        <f>'Draw ROUND 3'!$B$24</f>
        <v>Gala 1 - Chase</v>
      </c>
      <c r="N4" s="31"/>
      <c r="O4" s="4" t="s">
        <v>68</v>
      </c>
      <c r="P4" s="49"/>
      <c r="Q4" s="67"/>
      <c r="R4" s="17"/>
      <c r="S4" s="3"/>
    </row>
    <row r="5" spans="1:19" ht="12.75">
      <c r="A5" s="3">
        <v>1</v>
      </c>
      <c r="B5" s="3" t="str">
        <f>'Results ROUND 2'!$B$6</f>
        <v>Boldmere A</v>
      </c>
      <c r="C5" s="3">
        <v>247</v>
      </c>
      <c r="D5" s="49">
        <f aca="true" t="shared" si="0" ref="D5:D10">IF(C5="dns",0,7-RANK(C5,$C$5:$C$10))</f>
        <v>6</v>
      </c>
      <c r="E5" s="28" t="s">
        <v>43</v>
      </c>
      <c r="F5" s="33" t="s">
        <v>43</v>
      </c>
      <c r="G5" s="3">
        <v>1</v>
      </c>
      <c r="H5" s="71" t="str">
        <f>'Draw ROUND 3'!C16</f>
        <v>Market Harborough</v>
      </c>
      <c r="I5" s="3">
        <v>166</v>
      </c>
      <c r="J5" s="49">
        <f aca="true" t="shared" si="1" ref="J5:J10">IF(I5="dns",0,7-RANK(I5,$I$5:$I$10))</f>
        <v>4</v>
      </c>
      <c r="K5" s="28" t="s">
        <v>43</v>
      </c>
      <c r="L5" s="24" t="s">
        <v>43</v>
      </c>
      <c r="M5" s="3">
        <v>1</v>
      </c>
      <c r="N5" s="73" t="str">
        <f>'Draw ROUND 3'!C27</f>
        <v>Telford Aqua</v>
      </c>
      <c r="O5" s="5">
        <v>195</v>
      </c>
      <c r="P5" s="49">
        <f aca="true" t="shared" si="2" ref="P5:P10">IF(O5="DNS",0,7-RANK(O5,$O$5:$O$10))</f>
        <v>4</v>
      </c>
      <c r="Q5" s="33" t="s">
        <v>43</v>
      </c>
      <c r="R5" s="33" t="s">
        <v>43</v>
      </c>
      <c r="S5" s="3"/>
    </row>
    <row r="6" spans="1:19" ht="12.75">
      <c r="A6" s="3">
        <v>2</v>
      </c>
      <c r="B6" s="3" t="str">
        <f>'Results ROUND 2'!$B$31</f>
        <v>Stafford Apex</v>
      </c>
      <c r="C6" s="3">
        <v>199</v>
      </c>
      <c r="D6" s="49">
        <f t="shared" si="0"/>
        <v>5</v>
      </c>
      <c r="E6" s="28" t="s">
        <v>47</v>
      </c>
      <c r="F6" s="33" t="s">
        <v>48</v>
      </c>
      <c r="G6" s="3">
        <v>2</v>
      </c>
      <c r="H6" s="71" t="str">
        <f>'Draw ROUND 3'!C17</f>
        <v>Camp Hill</v>
      </c>
      <c r="I6" s="3">
        <v>152</v>
      </c>
      <c r="J6" s="49">
        <f t="shared" si="1"/>
        <v>3</v>
      </c>
      <c r="K6" s="28" t="s">
        <v>47</v>
      </c>
      <c r="L6" s="24" t="s">
        <v>48</v>
      </c>
      <c r="M6" s="3">
        <v>2</v>
      </c>
      <c r="N6" s="73" t="str">
        <f>'Draw ROUND 3'!C28</f>
        <v>Ledbury</v>
      </c>
      <c r="O6" s="3">
        <v>218</v>
      </c>
      <c r="P6" s="49">
        <f t="shared" si="2"/>
        <v>5</v>
      </c>
      <c r="Q6" s="33" t="s">
        <v>47</v>
      </c>
      <c r="R6" s="33" t="s">
        <v>48</v>
      </c>
      <c r="S6" s="3"/>
    </row>
    <row r="7" spans="1:19" ht="12.75">
      <c r="A7" s="3">
        <v>3</v>
      </c>
      <c r="B7" s="3" t="str">
        <f>'Results ROUND 2'!$B$24</f>
        <v>Northgate</v>
      </c>
      <c r="C7" s="3">
        <v>159</v>
      </c>
      <c r="D7" s="49">
        <f t="shared" si="0"/>
        <v>3</v>
      </c>
      <c r="E7" s="28" t="s">
        <v>51</v>
      </c>
      <c r="F7" s="33" t="s">
        <v>53</v>
      </c>
      <c r="G7" s="3">
        <v>3</v>
      </c>
      <c r="H7" s="71" t="str">
        <f>'Draw ROUND 3'!C18</f>
        <v>Boldmere B</v>
      </c>
      <c r="I7" s="3">
        <v>244</v>
      </c>
      <c r="J7" s="49">
        <f t="shared" si="1"/>
        <v>5</v>
      </c>
      <c r="K7" s="28" t="s">
        <v>51</v>
      </c>
      <c r="L7" s="24" t="s">
        <v>53</v>
      </c>
      <c r="M7" s="3">
        <v>3</v>
      </c>
      <c r="N7" s="73" t="str">
        <f>'Draw ROUND 3'!C29</f>
        <v>Newport</v>
      </c>
      <c r="O7" s="3">
        <v>107</v>
      </c>
      <c r="P7" s="49">
        <f t="shared" si="2"/>
        <v>2</v>
      </c>
      <c r="Q7" s="33" t="s">
        <v>51</v>
      </c>
      <c r="R7" s="33" t="s">
        <v>53</v>
      </c>
      <c r="S7" s="3"/>
    </row>
    <row r="8" spans="1:19" ht="12.75">
      <c r="A8" s="3">
        <v>4</v>
      </c>
      <c r="B8" s="3" t="s">
        <v>15</v>
      </c>
      <c r="C8" s="3">
        <v>146</v>
      </c>
      <c r="D8" s="49">
        <f t="shared" si="0"/>
        <v>2</v>
      </c>
      <c r="E8" s="28" t="s">
        <v>55</v>
      </c>
      <c r="F8" s="33" t="s">
        <v>58</v>
      </c>
      <c r="G8" s="3">
        <v>4</v>
      </c>
      <c r="H8" s="71" t="str">
        <f>'Draw ROUND 3'!C19</f>
        <v>Kingsbury Aquarius </v>
      </c>
      <c r="I8" s="3">
        <v>263</v>
      </c>
      <c r="J8" s="49">
        <f t="shared" si="1"/>
        <v>6</v>
      </c>
      <c r="K8" s="28" t="s">
        <v>55</v>
      </c>
      <c r="L8" s="24" t="s">
        <v>58</v>
      </c>
      <c r="M8" s="3">
        <v>4</v>
      </c>
      <c r="N8" s="73" t="str">
        <f>'Draw ROUND 3'!C30</f>
        <v>Stourbridge B</v>
      </c>
      <c r="O8" s="3">
        <v>126</v>
      </c>
      <c r="P8" s="49">
        <f t="shared" si="2"/>
        <v>3</v>
      </c>
      <c r="Q8" s="33" t="s">
        <v>55</v>
      </c>
      <c r="R8" s="33" t="s">
        <v>55</v>
      </c>
      <c r="S8" s="3"/>
    </row>
    <row r="9" spans="1:19" ht="12.75">
      <c r="A9" s="3">
        <v>5</v>
      </c>
      <c r="B9" s="3" t="str">
        <f>'Results ROUND 2'!$B$10</f>
        <v>Lichfield</v>
      </c>
      <c r="C9" s="3">
        <v>171</v>
      </c>
      <c r="D9" s="49">
        <f t="shared" si="0"/>
        <v>4</v>
      </c>
      <c r="E9" s="28" t="s">
        <v>59</v>
      </c>
      <c r="F9" s="33" t="s">
        <v>59</v>
      </c>
      <c r="G9" s="3">
        <v>5</v>
      </c>
      <c r="H9" s="71" t="str">
        <f>'Draw ROUND 3'!C20</f>
        <v>Blythe Barracudas B</v>
      </c>
      <c r="I9" s="3">
        <v>139</v>
      </c>
      <c r="J9" s="49">
        <f t="shared" si="1"/>
        <v>2</v>
      </c>
      <c r="K9" s="28" t="s">
        <v>59</v>
      </c>
      <c r="L9" s="24" t="s">
        <v>59</v>
      </c>
      <c r="M9" s="3">
        <v>5</v>
      </c>
      <c r="N9" s="73" t="str">
        <f>'Draw ROUND 3'!C31</f>
        <v>Bromsgrove</v>
      </c>
      <c r="O9" s="3">
        <v>261</v>
      </c>
      <c r="P9" s="49">
        <f t="shared" si="2"/>
        <v>6</v>
      </c>
      <c r="Q9" s="33" t="s">
        <v>59</v>
      </c>
      <c r="R9" s="33" t="s">
        <v>60</v>
      </c>
      <c r="S9" s="3"/>
    </row>
    <row r="10" spans="1:19" ht="12.75">
      <c r="A10" s="3">
        <v>6</v>
      </c>
      <c r="B10" s="3" t="str">
        <f>'Results ROUND 2'!$B$35</f>
        <v>Halesowen</v>
      </c>
      <c r="C10" s="3">
        <v>138</v>
      </c>
      <c r="D10" s="49">
        <f t="shared" si="0"/>
        <v>1</v>
      </c>
      <c r="E10" s="28" t="s">
        <v>63</v>
      </c>
      <c r="F10" s="33" t="s">
        <v>64</v>
      </c>
      <c r="G10" s="3">
        <v>6</v>
      </c>
      <c r="H10" s="71">
        <f>'Results ROUND 2'!$H$35</f>
        <v>0</v>
      </c>
      <c r="I10" s="5"/>
      <c r="J10" s="49" t="e">
        <f t="shared" si="1"/>
        <v>#N/A</v>
      </c>
      <c r="K10" s="28" t="s">
        <v>63</v>
      </c>
      <c r="L10" s="24" t="s">
        <v>64</v>
      </c>
      <c r="M10" s="3">
        <v>6</v>
      </c>
      <c r="N10" s="73">
        <f>'Results ROUND 2'!$N$19</f>
        <v>0</v>
      </c>
      <c r="O10" s="5"/>
      <c r="P10" s="49" t="e">
        <f t="shared" si="2"/>
        <v>#N/A</v>
      </c>
      <c r="Q10" s="33"/>
      <c r="R10" s="33"/>
      <c r="S10" s="3"/>
    </row>
    <row r="11" spans="1:19" ht="12.75">
      <c r="A11" s="3"/>
      <c r="B11" s="3"/>
      <c r="C11" s="3"/>
      <c r="D11" s="49"/>
      <c r="E11" s="28"/>
      <c r="F11" s="33"/>
      <c r="G11" s="3"/>
      <c r="H11" s="3"/>
      <c r="I11" s="3"/>
      <c r="J11" s="49"/>
      <c r="K11" s="50"/>
      <c r="M11" s="3"/>
      <c r="N11" s="3"/>
      <c r="O11" s="3"/>
      <c r="P11" s="49"/>
      <c r="Q11" s="33"/>
      <c r="R11" s="33"/>
      <c r="S11" s="3"/>
    </row>
    <row r="12" spans="1:19" ht="12.75">
      <c r="A12" s="31" t="str">
        <f>'Draw ROUND 3'!$F$3</f>
        <v>Gala 2 - Nuneaton</v>
      </c>
      <c r="B12" s="31"/>
      <c r="C12" s="31"/>
      <c r="D12" s="44"/>
      <c r="E12" s="35" t="s">
        <v>70</v>
      </c>
      <c r="F12" s="35"/>
      <c r="G12" s="31" t="str">
        <f>'Draw ROUND 3'!$F$14</f>
        <v>Gala 2 - Tamworth</v>
      </c>
      <c r="H12" s="31"/>
      <c r="I12" s="31"/>
      <c r="J12" s="44"/>
      <c r="K12" s="48" t="s">
        <v>70</v>
      </c>
      <c r="L12" s="48"/>
      <c r="M12" s="31" t="str">
        <f>'Draw ROUND 3'!$F$24</f>
        <v>Gala 2 - Redditch</v>
      </c>
      <c r="N12" s="31"/>
      <c r="O12" s="4"/>
      <c r="P12" s="49"/>
      <c r="Q12" s="33"/>
      <c r="R12" s="33"/>
      <c r="S12" s="3"/>
    </row>
    <row r="13" spans="1:19" ht="12.75">
      <c r="A13" s="3">
        <v>1</v>
      </c>
      <c r="B13" s="3" t="str">
        <f>'Results ROUND 2'!$B$18</f>
        <v>Braunstone</v>
      </c>
      <c r="C13" s="3">
        <v>165</v>
      </c>
      <c r="D13" s="49">
        <f aca="true" t="shared" si="3" ref="D13:D18">IF(C13="dns",0,7-RANK(C13,$C$13:$C$18))</f>
        <v>2</v>
      </c>
      <c r="E13" s="28" t="s">
        <v>44</v>
      </c>
      <c r="F13" s="33" t="s">
        <v>44</v>
      </c>
      <c r="G13" s="3">
        <v>1</v>
      </c>
      <c r="H13" s="71" t="str">
        <f>'Draw ROUND 3'!F16</f>
        <v>Cannock Phoenix</v>
      </c>
      <c r="I13" s="3">
        <v>245</v>
      </c>
      <c r="J13" s="49">
        <f aca="true" t="shared" si="4" ref="J13:J18">IF(I13="dns",0,7-RANK(I13,$I$13:$I$18))</f>
        <v>6</v>
      </c>
      <c r="K13" s="28" t="s">
        <v>44</v>
      </c>
      <c r="L13" s="24" t="s">
        <v>44</v>
      </c>
      <c r="M13" s="3">
        <v>1</v>
      </c>
      <c r="N13" s="73" t="str">
        <f>'Draw ROUND 3'!F27</f>
        <v>Droitwich Dolphins</v>
      </c>
      <c r="O13" s="3">
        <v>189</v>
      </c>
      <c r="P13" s="49">
        <f aca="true" t="shared" si="5" ref="P13:P18">IF(O13="DNS",0,7-RANK(O13,$O$13:$O$18))</f>
        <v>3</v>
      </c>
      <c r="Q13" s="33" t="s">
        <v>44</v>
      </c>
      <c r="R13" s="33" t="s">
        <v>44</v>
      </c>
      <c r="S13" s="3"/>
    </row>
    <row r="14" spans="1:19" ht="12.75">
      <c r="A14" s="3">
        <v>2</v>
      </c>
      <c r="B14" s="3" t="str">
        <f>'Results ROUND 2'!$B$7</f>
        <v>Leicester Sharks A</v>
      </c>
      <c r="C14" s="3">
        <v>233</v>
      </c>
      <c r="D14" s="49">
        <f t="shared" si="3"/>
        <v>6</v>
      </c>
      <c r="E14" s="28" t="s">
        <v>48</v>
      </c>
      <c r="F14" s="33" t="s">
        <v>49</v>
      </c>
      <c r="G14" s="3">
        <v>2</v>
      </c>
      <c r="H14" s="71" t="str">
        <f>'Draw ROUND 3'!F17</f>
        <v>Fox Hollies</v>
      </c>
      <c r="I14" s="3">
        <v>143</v>
      </c>
      <c r="J14" s="49">
        <f t="shared" si="4"/>
        <v>2</v>
      </c>
      <c r="K14" s="28" t="s">
        <v>48</v>
      </c>
      <c r="L14" s="24" t="s">
        <v>49</v>
      </c>
      <c r="M14" s="3">
        <v>2</v>
      </c>
      <c r="N14" s="73" t="str">
        <f>'Draw ROUND 3'!F28</f>
        <v>Wellington</v>
      </c>
      <c r="O14" s="5">
        <v>224</v>
      </c>
      <c r="P14" s="49">
        <f t="shared" si="5"/>
        <v>5</v>
      </c>
      <c r="Q14" s="33" t="s">
        <v>48</v>
      </c>
      <c r="R14" s="33" t="s">
        <v>49</v>
      </c>
      <c r="S14" s="3"/>
    </row>
    <row r="15" spans="1:19" ht="12.75">
      <c r="A15" s="3">
        <v>3</v>
      </c>
      <c r="B15" s="3" t="str">
        <f>'Results ROUND 2'!$B$32</f>
        <v>Northampton A</v>
      </c>
      <c r="C15" s="3">
        <v>220</v>
      </c>
      <c r="D15" s="49">
        <f t="shared" si="3"/>
        <v>5</v>
      </c>
      <c r="E15" s="28" t="s">
        <v>52</v>
      </c>
      <c r="F15" s="33" t="s">
        <v>54</v>
      </c>
      <c r="G15" s="3">
        <v>3</v>
      </c>
      <c r="H15" s="71" t="str">
        <f>'Draw ROUND 3'!F18</f>
        <v>Burntwood</v>
      </c>
      <c r="I15" s="3">
        <v>190</v>
      </c>
      <c r="J15" s="49">
        <f t="shared" si="4"/>
        <v>4</v>
      </c>
      <c r="K15" s="28" t="s">
        <v>52</v>
      </c>
      <c r="L15" s="24" t="s">
        <v>54</v>
      </c>
      <c r="M15" s="3">
        <v>3</v>
      </c>
      <c r="N15" s="73" t="str">
        <f>'Draw ROUND 3'!F29</f>
        <v>Oswestry Otters</v>
      </c>
      <c r="O15" s="3">
        <v>98</v>
      </c>
      <c r="P15" s="49">
        <f t="shared" si="5"/>
        <v>2</v>
      </c>
      <c r="Q15" s="33" t="s">
        <v>52</v>
      </c>
      <c r="R15" s="33" t="s">
        <v>51</v>
      </c>
      <c r="S15" s="3"/>
    </row>
    <row r="16" spans="1:19" ht="12.75">
      <c r="A16" s="3">
        <v>4</v>
      </c>
      <c r="B16" s="3" t="str">
        <f>'Results ROUND 2'!$B$25</f>
        <v>Stourbridge A</v>
      </c>
      <c r="C16" s="3">
        <v>96</v>
      </c>
      <c r="D16" s="49">
        <f t="shared" si="3"/>
        <v>1</v>
      </c>
      <c r="E16" s="28" t="s">
        <v>56</v>
      </c>
      <c r="F16" s="33" t="s">
        <v>55</v>
      </c>
      <c r="G16" s="3">
        <v>4</v>
      </c>
      <c r="H16" s="71" t="str">
        <f>'Draw ROUND 3'!F19</f>
        <v>Tamworth</v>
      </c>
      <c r="I16" s="3">
        <v>147</v>
      </c>
      <c r="J16" s="49">
        <f t="shared" si="4"/>
        <v>3</v>
      </c>
      <c r="K16" s="28" t="s">
        <v>56</v>
      </c>
      <c r="L16" s="24" t="s">
        <v>55</v>
      </c>
      <c r="M16" s="3">
        <v>4</v>
      </c>
      <c r="N16" s="68" t="str">
        <f>'Draw ROUND 3'!F30</f>
        <v>Redditch</v>
      </c>
      <c r="O16" s="5">
        <v>270</v>
      </c>
      <c r="P16" s="49">
        <f t="shared" si="5"/>
        <v>6</v>
      </c>
      <c r="Q16" s="33" t="s">
        <v>56</v>
      </c>
      <c r="R16" s="33" t="s">
        <v>56</v>
      </c>
      <c r="S16" s="3"/>
    </row>
    <row r="17" spans="1:19" ht="12.75">
      <c r="A17" s="3">
        <v>5</v>
      </c>
      <c r="B17" s="3" t="str">
        <f>'Results ROUND 2'!$B$14</f>
        <v>Nuneaton &amp; Bedworth</v>
      </c>
      <c r="C17" s="3">
        <v>173</v>
      </c>
      <c r="D17" s="49">
        <f t="shared" si="3"/>
        <v>4</v>
      </c>
      <c r="E17" s="28" t="s">
        <v>60</v>
      </c>
      <c r="F17" s="33" t="s">
        <v>60</v>
      </c>
      <c r="G17" s="3">
        <v>5</v>
      </c>
      <c r="H17" s="71" t="str">
        <f>'Draw ROUND 3'!F20</f>
        <v>Dove Valley</v>
      </c>
      <c r="I17" s="3">
        <v>244</v>
      </c>
      <c r="J17" s="49">
        <f t="shared" si="4"/>
        <v>5</v>
      </c>
      <c r="K17" s="28" t="s">
        <v>60</v>
      </c>
      <c r="L17" s="24" t="s">
        <v>60</v>
      </c>
      <c r="M17" s="3">
        <v>5</v>
      </c>
      <c r="N17" s="68" t="str">
        <f>'Draw ROUND 3'!F31</f>
        <v>Warley Wasps</v>
      </c>
      <c r="O17" s="5">
        <v>205</v>
      </c>
      <c r="P17" s="49">
        <f t="shared" si="5"/>
        <v>4</v>
      </c>
      <c r="Q17" s="33" t="s">
        <v>60</v>
      </c>
      <c r="R17" s="33" t="s">
        <v>61</v>
      </c>
      <c r="S17" s="3"/>
    </row>
    <row r="18" spans="1:19" ht="12.75">
      <c r="A18" s="3">
        <v>6</v>
      </c>
      <c r="B18" s="3" t="str">
        <f>'Results ROUND 2'!$B$11</f>
        <v>Chase</v>
      </c>
      <c r="C18" s="5">
        <v>173</v>
      </c>
      <c r="D18" s="49">
        <f t="shared" si="3"/>
        <v>4</v>
      </c>
      <c r="E18" s="28" t="s">
        <v>64</v>
      </c>
      <c r="F18" s="33" t="s">
        <v>65</v>
      </c>
      <c r="G18" s="3">
        <v>6</v>
      </c>
      <c r="H18" s="71">
        <f>'Results ROUND 2'!$H$11</f>
        <v>0</v>
      </c>
      <c r="I18" s="3"/>
      <c r="J18" s="49" t="e">
        <f t="shared" si="4"/>
        <v>#N/A</v>
      </c>
      <c r="K18" s="28" t="s">
        <v>64</v>
      </c>
      <c r="L18" s="24" t="s">
        <v>65</v>
      </c>
      <c r="M18" s="3">
        <v>6</v>
      </c>
      <c r="N18" s="68">
        <f>'Results ROUND 2'!$N$11</f>
        <v>0</v>
      </c>
      <c r="O18" s="5"/>
      <c r="P18" s="49" t="e">
        <f t="shared" si="5"/>
        <v>#N/A</v>
      </c>
      <c r="Q18" s="33"/>
      <c r="R18" s="33"/>
      <c r="S18" s="3"/>
    </row>
    <row r="19" spans="1:19" ht="12.75">
      <c r="A19" s="3"/>
      <c r="B19" s="3"/>
      <c r="C19" s="3"/>
      <c r="D19" s="49"/>
      <c r="E19" s="28"/>
      <c r="F19" s="33"/>
      <c r="G19" s="3"/>
      <c r="H19" s="3"/>
      <c r="I19" s="3"/>
      <c r="J19" s="49"/>
      <c r="K19" s="50"/>
      <c r="M19" s="3"/>
      <c r="N19" s="3"/>
      <c r="O19" s="3"/>
      <c r="P19" s="49"/>
      <c r="Q19" s="33"/>
      <c r="R19" s="33"/>
      <c r="S19" s="3"/>
    </row>
    <row r="20" spans="1:19" ht="12.75">
      <c r="A20" s="31" t="str">
        <f>'Draw ROUND 3'!$I$3</f>
        <v>Gala 3 - Rugby</v>
      </c>
      <c r="B20" s="31"/>
      <c r="C20" s="3"/>
      <c r="D20" s="49"/>
      <c r="E20" s="35" t="s">
        <v>71</v>
      </c>
      <c r="F20" s="35"/>
      <c r="G20" s="31" t="str">
        <f>'Draw ROUND 3'!$I$14</f>
        <v>Gala 3 -Cheslyn Hay</v>
      </c>
      <c r="H20" s="31"/>
      <c r="I20" s="3"/>
      <c r="J20" s="49"/>
      <c r="K20" s="48" t="s">
        <v>71</v>
      </c>
      <c r="L20" s="48"/>
      <c r="M20" s="31" t="str">
        <f>'Draw ROUND 3'!$I$24</f>
        <v>Gala 3 - Halesowen</v>
      </c>
      <c r="N20" s="31"/>
      <c r="O20" s="4"/>
      <c r="P20" s="49"/>
      <c r="Q20" s="33"/>
      <c r="R20" s="33"/>
      <c r="S20" s="3"/>
    </row>
    <row r="21" spans="1:19" ht="12.75">
      <c r="A21" s="3">
        <v>1</v>
      </c>
      <c r="B21" s="3" t="str">
        <f>'Results ROUND 2'!$B$22</f>
        <v>Blythe Barracudas A</v>
      </c>
      <c r="C21" s="3">
        <v>172</v>
      </c>
      <c r="D21" s="49">
        <f aca="true" t="shared" si="6" ref="D21:D26">IF(C21="DNS",0,7-RANK(C21,$C$21:$C$26))</f>
        <v>4</v>
      </c>
      <c r="E21" s="28" t="s">
        <v>45</v>
      </c>
      <c r="F21" s="33" t="s">
        <v>45</v>
      </c>
      <c r="G21" s="3">
        <v>1</v>
      </c>
      <c r="H21" s="71" t="str">
        <f>'Draw ROUND 3'!I16</f>
        <v>Coalville</v>
      </c>
      <c r="I21" s="3">
        <v>233</v>
      </c>
      <c r="J21" s="49">
        <f aca="true" t="shared" si="7" ref="J21:J26">IF(I21="DNS",0,7-RANK(I21,$I$21:$I$26))</f>
        <v>6</v>
      </c>
      <c r="K21" s="28" t="s">
        <v>45</v>
      </c>
      <c r="L21" s="24" t="s">
        <v>45</v>
      </c>
      <c r="M21" s="3">
        <v>1</v>
      </c>
      <c r="N21" s="3" t="str">
        <f>'Draw ROUND 3'!I27</f>
        <v>Haden Hill</v>
      </c>
      <c r="O21" s="3">
        <v>175</v>
      </c>
      <c r="P21" s="49">
        <f aca="true" t="shared" si="8" ref="P21:P26">IF(O21="DNS",0,7-RANK(O21,$O$21:$O$26))</f>
        <v>3</v>
      </c>
      <c r="Q21" s="33" t="s">
        <v>45</v>
      </c>
      <c r="R21" s="33">
        <v>164</v>
      </c>
      <c r="S21" s="3"/>
    </row>
    <row r="22" spans="1:19" ht="12.75">
      <c r="A22" s="3">
        <v>2</v>
      </c>
      <c r="B22" s="3" t="s">
        <v>36</v>
      </c>
      <c r="C22" s="3">
        <v>162</v>
      </c>
      <c r="D22" s="49">
        <f t="shared" si="6"/>
        <v>3</v>
      </c>
      <c r="E22" s="28" t="s">
        <v>49</v>
      </c>
      <c r="F22" s="33" t="s">
        <v>50</v>
      </c>
      <c r="G22" s="3">
        <v>2</v>
      </c>
      <c r="H22" s="71" t="str">
        <f>'Draw ROUND 3'!I17</f>
        <v>Walsall</v>
      </c>
      <c r="I22" s="3">
        <v>125</v>
      </c>
      <c r="J22" s="49">
        <f t="shared" si="7"/>
        <v>2</v>
      </c>
      <c r="K22" s="28" t="s">
        <v>49</v>
      </c>
      <c r="L22" s="24" t="s">
        <v>50</v>
      </c>
      <c r="M22" s="3">
        <v>2</v>
      </c>
      <c r="N22" s="67" t="str">
        <f>'Draw ROUND 3'!I28</f>
        <v>Oldbury</v>
      </c>
      <c r="O22" s="3">
        <v>148</v>
      </c>
      <c r="P22" s="49">
        <f t="shared" si="8"/>
        <v>2</v>
      </c>
      <c r="Q22" s="33" t="s">
        <v>49</v>
      </c>
      <c r="R22" s="33">
        <v>196</v>
      </c>
      <c r="S22" s="3"/>
    </row>
    <row r="23" spans="1:19" ht="12.75">
      <c r="A23" s="3">
        <v>3</v>
      </c>
      <c r="B23" s="3" t="str">
        <f>'Results ROUND 2'!$B$8</f>
        <v>Leicester Sharks B</v>
      </c>
      <c r="C23" s="3">
        <v>102</v>
      </c>
      <c r="D23" s="49">
        <f t="shared" si="6"/>
        <v>1</v>
      </c>
      <c r="E23" s="28" t="s">
        <v>53</v>
      </c>
      <c r="F23" s="33" t="s">
        <v>51</v>
      </c>
      <c r="G23" s="3">
        <v>3</v>
      </c>
      <c r="H23" s="71" t="str">
        <f>'Draw ROUND 3'!I18</f>
        <v>Broadway</v>
      </c>
      <c r="I23" s="3">
        <v>195</v>
      </c>
      <c r="J23" s="49">
        <f t="shared" si="7"/>
        <v>4</v>
      </c>
      <c r="K23" s="28" t="s">
        <v>53</v>
      </c>
      <c r="L23" s="24" t="s">
        <v>51</v>
      </c>
      <c r="M23" s="3">
        <v>3</v>
      </c>
      <c r="N23" s="67" t="str">
        <f>'Draw ROUND 3'!I29</f>
        <v>Worcester B</v>
      </c>
      <c r="O23" s="3">
        <v>188</v>
      </c>
      <c r="P23" s="49">
        <f t="shared" si="8"/>
        <v>4</v>
      </c>
      <c r="Q23" s="33" t="s">
        <v>53</v>
      </c>
      <c r="R23" s="33" t="s">
        <v>52</v>
      </c>
      <c r="S23" s="3"/>
    </row>
    <row r="24" spans="1:19" ht="12.75">
      <c r="A24" s="3">
        <v>4</v>
      </c>
      <c r="B24" s="3" t="str">
        <f>'Results ROUND 2'!$B$33</f>
        <v>Orion</v>
      </c>
      <c r="C24" s="3">
        <v>144</v>
      </c>
      <c r="D24" s="49">
        <f t="shared" si="6"/>
        <v>2</v>
      </c>
      <c r="E24" s="28" t="s">
        <v>57</v>
      </c>
      <c r="F24" s="33" t="s">
        <v>56</v>
      </c>
      <c r="G24" s="3">
        <v>4</v>
      </c>
      <c r="H24" s="71" t="str">
        <f>'Draw ROUND 3'!I19</f>
        <v>Perry Beeches &amp; SSS</v>
      </c>
      <c r="I24" s="3">
        <v>205</v>
      </c>
      <c r="J24" s="49">
        <f t="shared" si="7"/>
        <v>5</v>
      </c>
      <c r="K24" s="28" t="s">
        <v>57</v>
      </c>
      <c r="L24" s="24" t="s">
        <v>56</v>
      </c>
      <c r="M24" s="3">
        <v>4</v>
      </c>
      <c r="N24" s="3" t="str">
        <f>'Draw ROUND 3'!I30</f>
        <v>Wyre Forest</v>
      </c>
      <c r="O24" s="3">
        <v>230</v>
      </c>
      <c r="P24" s="49">
        <f t="shared" si="8"/>
        <v>5</v>
      </c>
      <c r="Q24" s="33" t="s">
        <v>57</v>
      </c>
      <c r="R24" s="33" t="s">
        <v>57</v>
      </c>
      <c r="S24" s="3"/>
    </row>
    <row r="25" spans="1:19" ht="12.75">
      <c r="A25" s="3">
        <v>5</v>
      </c>
      <c r="B25" s="3" t="str">
        <f>'Results ROUND 2'!$B$26</f>
        <v>City of Coventry</v>
      </c>
      <c r="C25" s="3">
        <v>221</v>
      </c>
      <c r="D25" s="49">
        <f t="shared" si="6"/>
        <v>5</v>
      </c>
      <c r="E25" s="28" t="s">
        <v>61</v>
      </c>
      <c r="F25" s="33" t="s">
        <v>61</v>
      </c>
      <c r="G25" s="3">
        <v>5</v>
      </c>
      <c r="H25" s="71" t="str">
        <f>'Draw ROUND 3'!I20</f>
        <v>Northampton B</v>
      </c>
      <c r="I25" s="3">
        <v>188</v>
      </c>
      <c r="J25" s="49">
        <f t="shared" si="7"/>
        <v>3</v>
      </c>
      <c r="K25" s="28" t="s">
        <v>61</v>
      </c>
      <c r="L25" s="24" t="s">
        <v>61</v>
      </c>
      <c r="M25" s="3">
        <v>5</v>
      </c>
      <c r="N25" s="67" t="str">
        <f>'Draw ROUND 3'!I31</f>
        <v>Pershore</v>
      </c>
      <c r="O25" s="3">
        <v>242</v>
      </c>
      <c r="P25" s="49">
        <f t="shared" si="8"/>
        <v>6</v>
      </c>
      <c r="Q25" s="33" t="s">
        <v>61</v>
      </c>
      <c r="R25" s="33" t="s">
        <v>59</v>
      </c>
      <c r="S25" s="3"/>
    </row>
    <row r="26" spans="1:19" ht="12.75">
      <c r="A26" s="3">
        <v>6</v>
      </c>
      <c r="B26" s="3" t="s">
        <v>16</v>
      </c>
      <c r="C26" s="3">
        <v>256</v>
      </c>
      <c r="D26" s="49">
        <f t="shared" si="6"/>
        <v>6</v>
      </c>
      <c r="E26" s="28" t="s">
        <v>65</v>
      </c>
      <c r="F26" s="33" t="s">
        <v>66</v>
      </c>
      <c r="G26" s="3">
        <v>6</v>
      </c>
      <c r="H26" s="57"/>
      <c r="I26" s="5"/>
      <c r="J26" s="49" t="e">
        <f t="shared" si="7"/>
        <v>#N/A</v>
      </c>
      <c r="K26" s="28" t="s">
        <v>65</v>
      </c>
      <c r="L26" s="24" t="s">
        <v>66</v>
      </c>
      <c r="M26" s="3">
        <v>6</v>
      </c>
      <c r="N26" s="3"/>
      <c r="O26" s="5"/>
      <c r="P26" s="49" t="e">
        <f t="shared" si="8"/>
        <v>#N/A</v>
      </c>
      <c r="Q26" s="33"/>
      <c r="R26" s="33"/>
      <c r="S26" s="3"/>
    </row>
    <row r="27" spans="1:18" ht="12.75">
      <c r="A27" s="3"/>
      <c r="B27" s="3"/>
      <c r="C27" s="3"/>
      <c r="D27" s="49"/>
      <c r="E27" s="28"/>
      <c r="F27" s="33"/>
      <c r="G27" s="3"/>
      <c r="H27" s="3"/>
      <c r="I27" s="3"/>
      <c r="J27" s="49"/>
      <c r="K27" s="50"/>
      <c r="P27" s="40"/>
      <c r="Q27" s="24"/>
      <c r="R27" s="24"/>
    </row>
    <row r="28" spans="1:18" ht="12.75">
      <c r="A28" s="11" t="str">
        <f>'Draw ROUND 3'!$L$3</f>
        <v>Gala 4 - Worcester</v>
      </c>
      <c r="B28" s="11"/>
      <c r="C28" s="3"/>
      <c r="D28" s="49"/>
      <c r="E28" s="35" t="s">
        <v>72</v>
      </c>
      <c r="F28" s="35"/>
      <c r="G28" s="11">
        <f>'Draw ROUND 3'!$L$14</f>
        <v>0</v>
      </c>
      <c r="H28" s="11"/>
      <c r="I28" s="3"/>
      <c r="J28" s="49"/>
      <c r="K28" s="48" t="s">
        <v>72</v>
      </c>
      <c r="L28" s="48"/>
      <c r="M28" s="31" t="s">
        <v>73</v>
      </c>
      <c r="N28" s="31"/>
      <c r="O28" s="4"/>
      <c r="P28" s="49"/>
      <c r="Q28" s="33"/>
      <c r="R28" s="33"/>
    </row>
    <row r="29" spans="1:18" ht="12.75">
      <c r="A29" s="3">
        <v>1</v>
      </c>
      <c r="B29" s="3" t="str">
        <f>'Results ROUND 2'!$B$30</f>
        <v>Stratford Sharks</v>
      </c>
      <c r="C29" s="3">
        <v>164</v>
      </c>
      <c r="D29" s="49">
        <f aca="true" t="shared" si="9" ref="D29:D34">IF(C29="DNS",0,7-RANK(C29,$C$29:$C$34))</f>
        <v>4</v>
      </c>
      <c r="E29" s="28" t="s">
        <v>46</v>
      </c>
      <c r="F29" s="33" t="s">
        <v>46</v>
      </c>
      <c r="G29" s="3">
        <v>1</v>
      </c>
      <c r="H29" s="71">
        <f>'Results ROUND 2'!$H$30</f>
        <v>0</v>
      </c>
      <c r="I29" s="67"/>
      <c r="J29" s="49" t="e">
        <f aca="true" t="shared" si="10" ref="J29:J34">IF(I29="DNS",0,7-RANK(I29,$I$29:$I$34))</f>
        <v>#N/A</v>
      </c>
      <c r="K29" s="28" t="s">
        <v>46</v>
      </c>
      <c r="L29" s="24" t="s">
        <v>46</v>
      </c>
      <c r="M29" s="3">
        <v>1</v>
      </c>
      <c r="N29" s="3"/>
      <c r="O29" s="3"/>
      <c r="P29" s="49" t="e">
        <f>IF(O29="DNS",0,7-RANK(O29,$O$21:$O$25))</f>
        <v>#N/A</v>
      </c>
      <c r="Q29" s="33" t="s">
        <v>45</v>
      </c>
      <c r="R29" s="33" t="s">
        <v>45</v>
      </c>
    </row>
    <row r="30" spans="1:18" ht="12.75">
      <c r="A30" s="3">
        <v>2</v>
      </c>
      <c r="B30" s="3" t="str">
        <f>'Results ROUND 2'!$B$23</f>
        <v>Worcester A</v>
      </c>
      <c r="C30" s="3">
        <v>251</v>
      </c>
      <c r="D30" s="49">
        <f t="shared" si="9"/>
        <v>6</v>
      </c>
      <c r="E30" s="28" t="s">
        <v>50</v>
      </c>
      <c r="F30" s="33" t="s">
        <v>47</v>
      </c>
      <c r="G30" s="3">
        <v>2</v>
      </c>
      <c r="H30" s="71"/>
      <c r="I30" s="3"/>
      <c r="J30" s="49" t="e">
        <f t="shared" si="10"/>
        <v>#N/A</v>
      </c>
      <c r="K30" s="28" t="s">
        <v>50</v>
      </c>
      <c r="L30" s="24" t="s">
        <v>47</v>
      </c>
      <c r="M30" s="3">
        <v>2</v>
      </c>
      <c r="N30" s="3"/>
      <c r="O30" s="3"/>
      <c r="P30" s="49" t="e">
        <f>IF(O30="DNS",0,7-RANK(O30,$O$21:$O$25))</f>
        <v>#N/A</v>
      </c>
      <c r="Q30" s="33" t="s">
        <v>49</v>
      </c>
      <c r="R30" s="33" t="s">
        <v>47</v>
      </c>
    </row>
    <row r="31" spans="1:18" ht="12.75">
      <c r="A31" s="3">
        <v>3</v>
      </c>
      <c r="B31" s="3" t="s">
        <v>31</v>
      </c>
      <c r="C31" s="3">
        <v>195</v>
      </c>
      <c r="D31" s="49">
        <f t="shared" si="9"/>
        <v>5</v>
      </c>
      <c r="E31" s="28" t="s">
        <v>54</v>
      </c>
      <c r="F31" s="33" t="s">
        <v>52</v>
      </c>
      <c r="G31" s="3">
        <v>3</v>
      </c>
      <c r="H31" s="71"/>
      <c r="I31" s="3"/>
      <c r="J31" s="49" t="e">
        <f t="shared" si="10"/>
        <v>#N/A</v>
      </c>
      <c r="K31" s="28" t="s">
        <v>54</v>
      </c>
      <c r="L31" s="24" t="s">
        <v>52</v>
      </c>
      <c r="M31" s="3">
        <v>3</v>
      </c>
      <c r="N31" s="3"/>
      <c r="O31" s="3"/>
      <c r="P31" s="49" t="e">
        <f>IF(O31="DNS",0,7-RANK(O31,$O$21:$O$25))</f>
        <v>#N/A</v>
      </c>
      <c r="Q31" s="33" t="s">
        <v>53</v>
      </c>
      <c r="R31" s="33" t="s">
        <v>52</v>
      </c>
    </row>
    <row r="32" spans="1:18" ht="12.75">
      <c r="A32" s="3">
        <v>4</v>
      </c>
      <c r="B32" s="3" t="str">
        <f>'Results ROUND 2'!$B$9</f>
        <v>Wombourne</v>
      </c>
      <c r="C32" s="3">
        <v>134</v>
      </c>
      <c r="D32" s="49">
        <f t="shared" si="9"/>
        <v>1</v>
      </c>
      <c r="E32" s="28" t="s">
        <v>58</v>
      </c>
      <c r="F32" s="33" t="s">
        <v>57</v>
      </c>
      <c r="G32" s="3">
        <v>4</v>
      </c>
      <c r="H32" s="71"/>
      <c r="I32" s="3"/>
      <c r="J32" s="49" t="e">
        <f t="shared" si="10"/>
        <v>#N/A</v>
      </c>
      <c r="K32" s="28" t="s">
        <v>58</v>
      </c>
      <c r="L32" s="24" t="s">
        <v>57</v>
      </c>
      <c r="M32" s="3">
        <v>4</v>
      </c>
      <c r="N32" s="3"/>
      <c r="O32" s="3"/>
      <c r="P32" s="49" t="e">
        <f>IF(O32="DNS",0,7-RANK(O32,$O$21:$O$25))</f>
        <v>#N/A</v>
      </c>
      <c r="Q32" s="33" t="s">
        <v>57</v>
      </c>
      <c r="R32" s="33" t="s">
        <v>57</v>
      </c>
    </row>
    <row r="33" spans="1:18" ht="12.75">
      <c r="A33" s="3">
        <v>5</v>
      </c>
      <c r="B33" s="3" t="str">
        <f>'Results ROUND 2'!$B$34</f>
        <v>Solihull</v>
      </c>
      <c r="C33" s="3">
        <v>164</v>
      </c>
      <c r="D33" s="49">
        <f t="shared" si="9"/>
        <v>4</v>
      </c>
      <c r="E33" s="28" t="s">
        <v>62</v>
      </c>
      <c r="F33" s="33" t="s">
        <v>62</v>
      </c>
      <c r="G33" s="3">
        <v>5</v>
      </c>
      <c r="H33" s="71">
        <f>'Results ROUND 2'!$H$34</f>
        <v>0</v>
      </c>
      <c r="I33" s="3"/>
      <c r="J33" s="49" t="e">
        <f t="shared" si="10"/>
        <v>#N/A</v>
      </c>
      <c r="K33" s="28" t="s">
        <v>62</v>
      </c>
      <c r="L33" s="24" t="s">
        <v>62</v>
      </c>
      <c r="M33" s="3">
        <v>5</v>
      </c>
      <c r="N33" s="3"/>
      <c r="O33" s="3"/>
      <c r="P33" s="49" t="e">
        <f>IF(O33="DNS",0,7-RANK(O33,$O$21:$O$25))</f>
        <v>#N/A</v>
      </c>
      <c r="Q33" s="33" t="s">
        <v>61</v>
      </c>
      <c r="R33" s="33" t="s">
        <v>59</v>
      </c>
    </row>
    <row r="34" spans="1:12" ht="12.75">
      <c r="A34" s="3">
        <v>6</v>
      </c>
      <c r="B34" s="3" t="str">
        <f>'Results ROUND 2'!$B$27</f>
        <v>Rugby</v>
      </c>
      <c r="C34" s="3">
        <v>160</v>
      </c>
      <c r="D34" s="49">
        <f t="shared" si="9"/>
        <v>2</v>
      </c>
      <c r="E34" s="28" t="s">
        <v>66</v>
      </c>
      <c r="F34" s="33" t="s">
        <v>63</v>
      </c>
      <c r="G34" s="3">
        <v>6</v>
      </c>
      <c r="H34" s="71"/>
      <c r="I34" s="5"/>
      <c r="J34" s="49" t="e">
        <f t="shared" si="10"/>
        <v>#N/A</v>
      </c>
      <c r="K34" s="28" t="s">
        <v>66</v>
      </c>
      <c r="L34" s="24" t="s">
        <v>63</v>
      </c>
    </row>
    <row r="35" spans="1:11" ht="12.75">
      <c r="A35" s="3"/>
      <c r="B35" s="3"/>
      <c r="C35" s="3"/>
      <c r="D35" s="49"/>
      <c r="E35" s="28"/>
      <c r="F35" s="33"/>
      <c r="G35" s="3"/>
      <c r="H35" s="3"/>
      <c r="I35" s="3"/>
      <c r="J35" s="49"/>
      <c r="K35" s="28"/>
    </row>
    <row r="36" spans="8:10" ht="12.75">
      <c r="H36" s="3"/>
      <c r="I36" s="3"/>
      <c r="J36" s="49"/>
    </row>
    <row r="37" spans="8:10" ht="12.75">
      <c r="H37" s="3"/>
      <c r="I37" s="3"/>
      <c r="J37" s="49"/>
    </row>
    <row r="38" spans="8:10" ht="12.75">
      <c r="H38" s="3"/>
      <c r="I38" s="3"/>
      <c r="J38" s="49"/>
    </row>
    <row r="39" spans="8:10" ht="12.75">
      <c r="H39" s="3"/>
      <c r="I39" s="3"/>
      <c r="J39" s="49"/>
    </row>
    <row r="40" spans="8:10" ht="12.75">
      <c r="H40" s="3"/>
      <c r="I40" s="3"/>
      <c r="J40" s="49"/>
    </row>
    <row r="41" spans="8:10" ht="12.75">
      <c r="H41" s="3"/>
      <c r="I41" s="3"/>
      <c r="J41" s="49"/>
    </row>
    <row r="42" spans="8:10" ht="12.75">
      <c r="H42" s="3"/>
      <c r="I42" s="3"/>
      <c r="J42" s="49"/>
    </row>
    <row r="43" spans="8:10" ht="12.75">
      <c r="H43" s="3"/>
      <c r="I43" s="3"/>
      <c r="J43" s="49"/>
    </row>
    <row r="44" spans="8:10" ht="12.75">
      <c r="H44" s="3"/>
      <c r="I44" s="3"/>
      <c r="J44" s="49"/>
    </row>
    <row r="45" spans="8:10" ht="12.75">
      <c r="H45" s="3"/>
      <c r="I45" s="3"/>
      <c r="J45" s="49"/>
    </row>
    <row r="46" spans="8:10" ht="12.75">
      <c r="H46" s="3"/>
      <c r="I46" s="3"/>
      <c r="J46" s="49"/>
    </row>
    <row r="47" spans="8:10" ht="12.75">
      <c r="H47" s="3"/>
      <c r="I47" s="3"/>
      <c r="J47" s="49"/>
    </row>
    <row r="48" spans="8:10" ht="12.75">
      <c r="H48" s="3"/>
      <c r="I48" s="3"/>
      <c r="J48" s="49"/>
    </row>
    <row r="49" spans="8:10" ht="12.75">
      <c r="H49" s="3"/>
      <c r="I49" s="3"/>
      <c r="J49" s="49"/>
    </row>
    <row r="50" spans="8:10" ht="12.75">
      <c r="H50" s="3"/>
      <c r="I50" s="3"/>
      <c r="J50" s="49"/>
    </row>
    <row r="51" spans="8:10" ht="12.75">
      <c r="H51" s="3"/>
      <c r="I51" s="3"/>
      <c r="J51" s="49"/>
    </row>
    <row r="52" spans="8:10" ht="12.75">
      <c r="H52" s="3"/>
      <c r="I52" s="3"/>
      <c r="J52" s="49"/>
    </row>
    <row r="53" spans="8:10" ht="12.75">
      <c r="H53" s="3"/>
      <c r="I53" s="3"/>
      <c r="J53" s="49"/>
    </row>
    <row r="54" spans="8:10" ht="12.75">
      <c r="H54" s="3"/>
      <c r="I54" s="3"/>
      <c r="J54" s="49"/>
    </row>
    <row r="55" spans="8:10" ht="12.75">
      <c r="H55" s="3"/>
      <c r="I55" s="3"/>
      <c r="J55" s="49"/>
    </row>
    <row r="56" spans="8:10" ht="12.75">
      <c r="H56" s="3"/>
      <c r="I56" s="3"/>
      <c r="J56" s="49"/>
    </row>
    <row r="57" spans="8:10" ht="12.75">
      <c r="H57" s="3"/>
      <c r="I57" s="3"/>
      <c r="J57" s="49"/>
    </row>
    <row r="58" spans="8:10" ht="12.75">
      <c r="H58" s="3"/>
      <c r="I58" s="3"/>
      <c r="J58" s="49"/>
    </row>
    <row r="59" spans="8:10" ht="12.75">
      <c r="H59" s="3"/>
      <c r="I59" s="3"/>
      <c r="J59" s="49"/>
    </row>
  </sheetData>
  <sheetProtection/>
  <mergeCells count="1">
    <mergeCell ref="A1:P1"/>
  </mergeCells>
  <printOptions horizontalCentered="1"/>
  <pageMargins left="0.43" right="0.39" top="0.82" bottom="0.2" header="0.23" footer="0.31"/>
  <pageSetup horizontalDpi="600" verticalDpi="600" orientation="landscape" paperSize="9" scale="90" r:id="rId1"/>
  <headerFooter alignWithMargins="0">
    <oddHeader>&amp;C&amp;"Arial,Bold"&amp;12Nuneaton &amp; District Junior Swim League - Table 2011
(Affiliated to West Midland Region ASA)</oddHeader>
    <oddFooter>&amp;C&amp;"Arial,Bold"&amp;11Sponsored by SRS Leisure
All Galas under ASA Law and ASA Technical Rules of Swimming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15.140625" style="0" customWidth="1"/>
    <col min="2" max="2" width="6.8515625" style="1" customWidth="1"/>
    <col min="3" max="3" width="6.7109375" style="1" customWidth="1"/>
    <col min="4" max="4" width="7.00390625" style="1" customWidth="1"/>
    <col min="5" max="5" width="6.421875" style="1" customWidth="1"/>
    <col min="6" max="6" width="7.57421875" style="1" customWidth="1"/>
    <col min="7" max="7" width="6.57421875" style="1" customWidth="1"/>
    <col min="8" max="8" width="7.57421875" style="1" bestFit="1" customWidth="1"/>
    <col min="9" max="9" width="9.00390625" style="1" customWidth="1"/>
    <col min="10" max="10" width="7.00390625" style="0" customWidth="1"/>
    <col min="11" max="11" width="10.7109375" style="0" customWidth="1"/>
    <col min="12" max="12" width="21.8515625" style="0" customWidth="1"/>
    <col min="13" max="13" width="40.28125" style="0" bestFit="1" customWidth="1"/>
    <col min="14" max="14" width="11.140625" style="0" customWidth="1"/>
  </cols>
  <sheetData>
    <row r="1" spans="1:14" s="6" customFormat="1" ht="27.75" customHeight="1">
      <c r="A1" s="6" t="s">
        <v>149</v>
      </c>
      <c r="B1" s="130">
        <v>42461</v>
      </c>
      <c r="C1" s="130" t="s">
        <v>150</v>
      </c>
      <c r="D1" s="130">
        <v>42503</v>
      </c>
      <c r="E1" s="130" t="s">
        <v>150</v>
      </c>
      <c r="F1" s="130">
        <v>42538</v>
      </c>
      <c r="G1" s="130" t="s">
        <v>151</v>
      </c>
      <c r="H1" s="130" t="s">
        <v>150</v>
      </c>
      <c r="I1" s="130" t="s">
        <v>152</v>
      </c>
      <c r="K1" s="6" t="s">
        <v>153</v>
      </c>
      <c r="L1" s="6" t="s">
        <v>154</v>
      </c>
      <c r="N1" s="6" t="s">
        <v>155</v>
      </c>
    </row>
    <row r="2" spans="1:13" s="68" customFormat="1" ht="12.75">
      <c r="A2" s="68" t="s">
        <v>24</v>
      </c>
      <c r="B2" s="131">
        <v>1</v>
      </c>
      <c r="C2" s="131"/>
      <c r="D2" s="131">
        <v>1</v>
      </c>
      <c r="E2" s="131"/>
      <c r="F2" s="131">
        <v>1</v>
      </c>
      <c r="G2" s="131"/>
      <c r="H2" s="132"/>
      <c r="I2" s="131"/>
      <c r="K2" s="68" t="s">
        <v>125</v>
      </c>
      <c r="L2" s="68" t="s">
        <v>156</v>
      </c>
      <c r="M2" s="133" t="s">
        <v>157</v>
      </c>
    </row>
    <row r="3" spans="1:14" s="68" customFormat="1" ht="12.75">
      <c r="A3" s="68" t="s">
        <v>158</v>
      </c>
      <c r="B3" s="131">
        <v>1</v>
      </c>
      <c r="C3" s="131"/>
      <c r="D3" s="131">
        <v>1</v>
      </c>
      <c r="E3" s="131"/>
      <c r="F3" s="131">
        <v>1</v>
      </c>
      <c r="G3" s="131"/>
      <c r="H3" s="132"/>
      <c r="I3" s="134"/>
      <c r="K3" s="68" t="s">
        <v>113</v>
      </c>
      <c r="L3" s="68" t="s">
        <v>159</v>
      </c>
      <c r="M3" s="68" t="s">
        <v>160</v>
      </c>
      <c r="N3" s="68" t="s">
        <v>161</v>
      </c>
    </row>
    <row r="4" spans="1:14" s="68" customFormat="1" ht="12.75">
      <c r="A4" s="68" t="s">
        <v>9</v>
      </c>
      <c r="B4" s="131">
        <v>1</v>
      </c>
      <c r="C4" s="131"/>
      <c r="D4" s="131"/>
      <c r="E4" s="131"/>
      <c r="F4" s="131">
        <v>1</v>
      </c>
      <c r="G4" s="131"/>
      <c r="H4" s="132"/>
      <c r="I4" s="135"/>
      <c r="J4" s="136"/>
      <c r="K4" s="68" t="s">
        <v>129</v>
      </c>
      <c r="L4" s="68" t="s">
        <v>162</v>
      </c>
      <c r="N4" s="68" t="s">
        <v>163</v>
      </c>
    </row>
    <row r="5" spans="1:13" ht="12.75">
      <c r="A5" s="68" t="s">
        <v>164</v>
      </c>
      <c r="B5" s="137" t="s">
        <v>165</v>
      </c>
      <c r="C5" s="137"/>
      <c r="D5" s="137" t="s">
        <v>165</v>
      </c>
      <c r="E5" s="137"/>
      <c r="F5" s="137" t="s">
        <v>165</v>
      </c>
      <c r="G5" s="137"/>
      <c r="H5" s="132"/>
      <c r="K5" t="s">
        <v>166</v>
      </c>
      <c r="L5" t="s">
        <v>167</v>
      </c>
      <c r="M5" t="s">
        <v>168</v>
      </c>
    </row>
    <row r="6" spans="1:14" ht="12.75">
      <c r="A6" s="68" t="s">
        <v>169</v>
      </c>
      <c r="B6" s="137">
        <v>1</v>
      </c>
      <c r="C6" s="137"/>
      <c r="D6" s="137">
        <v>1</v>
      </c>
      <c r="E6" s="137"/>
      <c r="F6" s="137">
        <v>1</v>
      </c>
      <c r="G6" s="137">
        <v>1</v>
      </c>
      <c r="H6" s="132"/>
      <c r="I6" s="68"/>
      <c r="J6" s="68"/>
      <c r="K6" t="s">
        <v>107</v>
      </c>
      <c r="L6" t="s">
        <v>170</v>
      </c>
      <c r="M6" t="s">
        <v>171</v>
      </c>
      <c r="N6" t="s">
        <v>172</v>
      </c>
    </row>
    <row r="7" spans="1:14" ht="12.75">
      <c r="A7" s="68" t="s">
        <v>11</v>
      </c>
      <c r="B7" s="138">
        <v>1</v>
      </c>
      <c r="C7" s="138"/>
      <c r="D7" s="138">
        <v>1</v>
      </c>
      <c r="E7" s="138"/>
      <c r="F7" s="138">
        <v>1</v>
      </c>
      <c r="G7" s="139"/>
      <c r="H7" s="132"/>
      <c r="I7" s="135"/>
      <c r="J7" s="68"/>
      <c r="K7" t="s">
        <v>109</v>
      </c>
      <c r="M7" t="s">
        <v>173</v>
      </c>
      <c r="N7" t="s">
        <v>174</v>
      </c>
    </row>
    <row r="8" spans="1:13" ht="12.75">
      <c r="A8" s="68" t="s">
        <v>27</v>
      </c>
      <c r="B8" s="138">
        <v>1</v>
      </c>
      <c r="C8" s="138"/>
      <c r="D8" s="138">
        <v>1</v>
      </c>
      <c r="E8" s="138"/>
      <c r="F8" s="138">
        <v>1</v>
      </c>
      <c r="G8" s="139"/>
      <c r="H8" s="132"/>
      <c r="I8" s="137"/>
      <c r="J8" s="68"/>
      <c r="K8" t="s">
        <v>108</v>
      </c>
      <c r="L8" t="s">
        <v>175</v>
      </c>
      <c r="M8" t="s">
        <v>176</v>
      </c>
    </row>
    <row r="9" spans="1:14" ht="12.75">
      <c r="A9" s="68" t="s">
        <v>177</v>
      </c>
      <c r="B9" s="138">
        <v>1</v>
      </c>
      <c r="C9" s="138"/>
      <c r="D9" s="138">
        <v>1</v>
      </c>
      <c r="E9" s="138"/>
      <c r="F9" s="138">
        <v>1</v>
      </c>
      <c r="G9" s="138"/>
      <c r="H9" s="132"/>
      <c r="J9" s="68"/>
      <c r="K9" t="s">
        <v>110</v>
      </c>
      <c r="L9" t="s">
        <v>178</v>
      </c>
      <c r="M9" s="133" t="s">
        <v>179</v>
      </c>
      <c r="N9" t="s">
        <v>180</v>
      </c>
    </row>
    <row r="10" spans="1:14" ht="12.75">
      <c r="A10" s="68" t="s">
        <v>181</v>
      </c>
      <c r="B10" s="138">
        <v>1</v>
      </c>
      <c r="C10" s="138"/>
      <c r="D10" s="138">
        <v>1</v>
      </c>
      <c r="E10" s="138"/>
      <c r="F10" s="138">
        <v>1</v>
      </c>
      <c r="G10" s="139">
        <v>1</v>
      </c>
      <c r="H10" s="132"/>
      <c r="I10" s="135"/>
      <c r="J10" s="68"/>
      <c r="K10" t="s">
        <v>112</v>
      </c>
      <c r="L10" t="s">
        <v>182</v>
      </c>
      <c r="M10" s="133" t="s">
        <v>183</v>
      </c>
      <c r="N10" t="s">
        <v>184</v>
      </c>
    </row>
    <row r="11" spans="1:14" ht="12.75">
      <c r="A11" s="68" t="s">
        <v>35</v>
      </c>
      <c r="B11" s="138">
        <v>1</v>
      </c>
      <c r="C11" s="138"/>
      <c r="D11" s="138">
        <v>1</v>
      </c>
      <c r="E11" s="138"/>
      <c r="F11" s="138">
        <v>1</v>
      </c>
      <c r="G11" s="139"/>
      <c r="H11" s="132"/>
      <c r="J11" s="68"/>
      <c r="K11" t="s">
        <v>111</v>
      </c>
      <c r="M11" t="s">
        <v>185</v>
      </c>
      <c r="N11" s="41" t="s">
        <v>186</v>
      </c>
    </row>
    <row r="12" spans="1:14" ht="12.75">
      <c r="A12" s="68" t="s">
        <v>21</v>
      </c>
      <c r="B12" s="137" t="s">
        <v>165</v>
      </c>
      <c r="C12" s="137"/>
      <c r="D12" s="137" t="s">
        <v>165</v>
      </c>
      <c r="E12" s="138"/>
      <c r="F12" s="138" t="s">
        <v>187</v>
      </c>
      <c r="G12" s="138"/>
      <c r="H12" s="132"/>
      <c r="I12" s="137"/>
      <c r="J12" s="68"/>
      <c r="K12" t="s">
        <v>188</v>
      </c>
      <c r="L12" t="s">
        <v>189</v>
      </c>
      <c r="N12" t="s">
        <v>190</v>
      </c>
    </row>
    <row r="13" spans="1:14" ht="12.75">
      <c r="A13" s="68" t="s">
        <v>191</v>
      </c>
      <c r="B13" s="139" t="s">
        <v>165</v>
      </c>
      <c r="C13" s="139"/>
      <c r="D13" s="139"/>
      <c r="E13" s="139"/>
      <c r="F13" s="139"/>
      <c r="G13" s="139">
        <v>1</v>
      </c>
      <c r="H13" s="132"/>
      <c r="K13" t="s">
        <v>192</v>
      </c>
      <c r="L13" s="140" t="s">
        <v>193</v>
      </c>
      <c r="M13" s="133" t="s">
        <v>194</v>
      </c>
      <c r="N13" t="s">
        <v>195</v>
      </c>
    </row>
    <row r="14" spans="1:14" s="41" customFormat="1" ht="12.75" customHeight="1">
      <c r="A14" s="141" t="s">
        <v>38</v>
      </c>
      <c r="B14" s="137" t="s">
        <v>165</v>
      </c>
      <c r="C14" s="137"/>
      <c r="D14" s="137" t="s">
        <v>165</v>
      </c>
      <c r="E14" s="142"/>
      <c r="F14" s="142" t="s">
        <v>187</v>
      </c>
      <c r="G14" s="142"/>
      <c r="H14" s="143"/>
      <c r="I14" s="144"/>
      <c r="K14" s="41" t="s">
        <v>196</v>
      </c>
      <c r="L14" s="145" t="s">
        <v>197</v>
      </c>
      <c r="N14" s="41" t="s">
        <v>186</v>
      </c>
    </row>
    <row r="15" spans="1:13" ht="12.75">
      <c r="A15" s="68" t="s">
        <v>79</v>
      </c>
      <c r="B15" s="138">
        <v>1</v>
      </c>
      <c r="C15" s="138"/>
      <c r="D15" s="138">
        <v>1</v>
      </c>
      <c r="E15" s="138"/>
      <c r="F15" s="138">
        <v>1</v>
      </c>
      <c r="G15" s="138"/>
      <c r="H15" s="132"/>
      <c r="I15" s="135"/>
      <c r="K15" s="68" t="s">
        <v>135</v>
      </c>
      <c r="L15" t="s">
        <v>198</v>
      </c>
      <c r="M15" s="68" t="s">
        <v>199</v>
      </c>
    </row>
    <row r="16" spans="1:13" ht="12.75">
      <c r="A16" s="68" t="s">
        <v>200</v>
      </c>
      <c r="B16" s="138" t="s">
        <v>165</v>
      </c>
      <c r="C16" s="138"/>
      <c r="D16" s="138">
        <v>1</v>
      </c>
      <c r="E16" s="138"/>
      <c r="F16" s="138" t="s">
        <v>165</v>
      </c>
      <c r="G16" s="138"/>
      <c r="H16" s="132"/>
      <c r="J16" s="68"/>
      <c r="K16" t="s">
        <v>145</v>
      </c>
      <c r="L16" s="68" t="s">
        <v>201</v>
      </c>
      <c r="M16" s="133" t="s">
        <v>202</v>
      </c>
    </row>
    <row r="17" spans="2:13" ht="12.75">
      <c r="B17" s="146">
        <f>SUM(B2:B16)</f>
        <v>10</v>
      </c>
      <c r="C17" s="146"/>
      <c r="D17" s="146">
        <f>SUM(D2:D16)</f>
        <v>10</v>
      </c>
      <c r="E17" s="146"/>
      <c r="F17" s="146">
        <f>SUM(F2:F16)</f>
        <v>10</v>
      </c>
      <c r="G17" s="146">
        <f>SUM(G2:G16)</f>
        <v>3</v>
      </c>
      <c r="H17" s="147"/>
      <c r="I17" s="148"/>
      <c r="M17" s="133" t="s">
        <v>203</v>
      </c>
    </row>
    <row r="18" ht="12.75">
      <c r="A18" t="s">
        <v>204</v>
      </c>
    </row>
    <row r="19" ht="12.75">
      <c r="A19" t="s">
        <v>205</v>
      </c>
    </row>
    <row r="22" ht="12.75">
      <c r="A22" s="6"/>
    </row>
    <row r="23" ht="12.75">
      <c r="I23" s="149"/>
    </row>
    <row r="40" ht="2.25" customHeight="1"/>
    <row r="41" ht="12.75" hidden="1"/>
    <row r="43" ht="13.5" customHeight="1"/>
  </sheetData>
  <sheetProtection/>
  <hyperlinks>
    <hyperlink ref="M2" r:id="rId1" display="mailto:J.Mutch@wlct.org"/>
    <hyperlink ref="M9" r:id="rId2" display="aharrison@staffordbc.gov.uk"/>
    <hyperlink ref="M10" r:id="rId3" display="natalie.pyatt@serco.com"/>
    <hyperlink ref="M17" r:id="rId4" display="jack.pyatt@serco.com"/>
    <hyperlink ref="M16" r:id="rId5" display="charlotte.trinder@serco.com  or "/>
    <hyperlink ref="M13" r:id="rId6" display="pauline.tudor@wolverhampton.gov.u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 Reynolds</dc:creator>
  <cp:keywords/>
  <dc:description/>
  <cp:lastModifiedBy>Delia Reynolds</cp:lastModifiedBy>
  <cp:lastPrinted>2017-09-10T18:46:05Z</cp:lastPrinted>
  <dcterms:created xsi:type="dcterms:W3CDTF">2001-11-27T20:07:20Z</dcterms:created>
  <dcterms:modified xsi:type="dcterms:W3CDTF">2017-12-30T10:08:51Z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